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065" tabRatio="788"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Sheet'!$A$1:$G$52</definedName>
    <definedName name="_xlnm.Print_Area" localSheetId="3">'Cash Flow Statement'!$A$1:$H$55</definedName>
    <definedName name="_xlnm.Print_Area" localSheetId="0">'Income Statements'!$A$1:$L$49</definedName>
    <definedName name="_xlnm.Print_Area" localSheetId="4">'Notes'!$A$1:$T$284</definedName>
    <definedName name="_xlnm.Print_Area" localSheetId="2">'Statement of Changes in Equity'!$A$1:$O$41</definedName>
    <definedName name="_xlnm.Print_Titles" localSheetId="3">'Cash Flow Statement'!$1:$10</definedName>
    <definedName name="_xlnm.Print_Titles" localSheetId="4">'Notes'!$1:$6</definedName>
    <definedName name="_xlnm.Print_Titles" localSheetId="2">'Statement of Changes in Equity'!$1:$9</definedName>
  </definedNames>
  <calcPr fullCalcOnLoad="1"/>
</workbook>
</file>

<file path=xl/sharedStrings.xml><?xml version="1.0" encoding="utf-8"?>
<sst xmlns="http://schemas.openxmlformats.org/spreadsheetml/2006/main" count="423" uniqueCount="285">
  <si>
    <t xml:space="preserve">The adoption of this new FRS has resulted in a change in accounting policies for investment property and reclassification of leasehold land. </t>
  </si>
  <si>
    <t>Investment property that were previously stated at cost less impairment losses in prior periods is now stated at fair value, representing open-market value determined by external valuers. Gains or losses arising from changes in fair values of investment property is recognised in the Income Statement in the period in which they arise. In accordance with the transitional provisions of FRS 140, this change in accounting policies is applied prospectively and the comparatives as at 31 December 2006 are not restated. Instead, the changes have been accounted for by restating the opening balances in the balance sheet as at 1 January 2007:</t>
  </si>
  <si>
    <t>ion of FRS 117</t>
  </si>
  <si>
    <t>As at the end of the current period under review, the Group has entered into/or completed the following related party transactions:</t>
  </si>
  <si>
    <t>Basis of preparation (Cont'd)</t>
  </si>
  <si>
    <t xml:space="preserve">  Under provision in prior year</t>
  </si>
  <si>
    <t xml:space="preserve">As for the Group's chemical products business, the Directors of Tex Cycle expect continuous demand for chemical products from its defense industry customers. Therefore, the Directors of Tex Cycle expect the Group to continue achieving satisfactory performance for the financial year ending 31 December 2007. </t>
  </si>
  <si>
    <t>No dividends have been declared in respect of the financial period under review.</t>
  </si>
  <si>
    <t>Finance costs</t>
  </si>
  <si>
    <t>INDIVIDUAL QUARTER</t>
  </si>
  <si>
    <t>CUMULATIVE QUARTER</t>
  </si>
  <si>
    <t>CURRENT YEAR QUARTER</t>
  </si>
  <si>
    <t>CURRENT YEAR TO DATE</t>
  </si>
  <si>
    <t>(a)</t>
  </si>
  <si>
    <t>(b)</t>
  </si>
  <si>
    <t>Taxation</t>
  </si>
  <si>
    <t>(Incorporated in Malaysia)</t>
  </si>
  <si>
    <t>Share Capital</t>
  </si>
  <si>
    <t>NOTES</t>
  </si>
  <si>
    <t>Dividends</t>
  </si>
  <si>
    <t>By Order of the Board</t>
  </si>
  <si>
    <t>Date:</t>
  </si>
  <si>
    <t xml:space="preserve"> </t>
  </si>
  <si>
    <t>Revenue</t>
  </si>
  <si>
    <t>Basic</t>
  </si>
  <si>
    <t>Fully diluted</t>
  </si>
  <si>
    <t>(The figures have not been audited)</t>
  </si>
  <si>
    <t>CURRENT ASSETS</t>
  </si>
  <si>
    <t>CURRENT LIABILITIES</t>
  </si>
  <si>
    <t>Total</t>
  </si>
  <si>
    <t>CASH FLOWS FROM OPERATING ACTIVITIES</t>
  </si>
  <si>
    <t>Adjustments for:</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</si>
  <si>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</si>
  <si>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</si>
  <si>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</si>
  <si>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</si>
  <si>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</si>
  <si>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</si>
  <si>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</si>
  <si>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</si>
  <si>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</si>
  <si>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</si>
  <si>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</si>
  <si>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</si>
  <si>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</si>
  <si>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</si>
  <si>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</si>
  <si>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</si>
  <si>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</si>
  <si>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</si>
  <si>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</si>
  <si>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</si>
  <si>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</si>
  <si>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</si>
  <si>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</si>
  <si>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</si>
  <si>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</si>
  <si>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</si>
  <si>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</si>
  <si>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</si>
  <si>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</si>
  <si>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</si>
  <si>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</si>
  <si>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</si>
  <si>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</si>
  <si>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</si>
  <si>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</si>
  <si>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</si>
  <si>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</si>
  <si>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</si>
  <si>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</si>
  <si>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</si>
  <si>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</si>
  <si>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</si>
  <si>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</si>
  <si>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</si>
  <si>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</si>
  <si>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</si>
  <si>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</si>
  <si>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</si>
  <si>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</si>
  <si>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</si>
  <si>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Material events subsequent to the end of the quarter</t>
  </si>
  <si>
    <t>Changes in the composition of the Company</t>
  </si>
  <si>
    <t>Operating profit before working capital changes</t>
  </si>
  <si>
    <t>NET INCREASE IN CASH AND CASH EQUIVALENTS</t>
  </si>
  <si>
    <t>Material litigations</t>
  </si>
  <si>
    <t>N/A</t>
  </si>
  <si>
    <t>Profit before taxation</t>
  </si>
  <si>
    <t>Earnings per share</t>
  </si>
  <si>
    <t>EXPLANATORY NOTES PURSUANT TO FRS 134 INTERIM FINANCIAL REPORTING</t>
  </si>
  <si>
    <t>Auditors' report of preceding annual financial statements</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</si>
  <si>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</si>
  <si>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</si>
  <si>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</si>
  <si>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</si>
  <si>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</si>
  <si>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</si>
  <si>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</si>
  <si>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</si>
  <si>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</si>
  <si>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</si>
  <si>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</si>
  <si>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</si>
  <si>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</si>
  <si>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</si>
  <si>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</si>
  <si>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</si>
  <si>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</si>
  <si>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</si>
  <si>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</si>
  <si>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</si>
  <si>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</si>
  <si>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</si>
  <si>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</si>
  <si>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Listing expenses</t>
  </si>
  <si>
    <t>There were no unusual items affecting assets, liabilities, equity, net income or cash flows of the Company during the quarter under review.</t>
  </si>
  <si>
    <t>There were no changes in estimates that have a material effect in the current financial quarter.</t>
  </si>
  <si>
    <t>There were no contingent liabilities as at the date of this report.</t>
  </si>
  <si>
    <t>Cash portion of the consideration for the Land Acquisition</t>
  </si>
  <si>
    <t>Capital expenditure for expansion</t>
  </si>
  <si>
    <t>Repayment of bank borrowings</t>
  </si>
  <si>
    <t>Working capital</t>
  </si>
  <si>
    <t>Cash on hand and at banks</t>
  </si>
  <si>
    <t>Interest received</t>
  </si>
  <si>
    <t>Shareholders' Equity</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</si>
  <si>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</si>
  <si>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</si>
  <si>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</si>
  <si>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</si>
  <si>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</si>
  <si>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</si>
  <si>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</si>
  <si>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</si>
  <si>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</si>
  <si>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</si>
  <si>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</si>
  <si>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</si>
  <si>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</si>
  <si>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</si>
  <si>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</si>
  <si>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</si>
  <si>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</si>
  <si>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</si>
  <si>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</si>
  <si>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</si>
  <si>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</si>
  <si>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</si>
  <si>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</si>
  <si>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</si>
  <si>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</si>
  <si>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</si>
  <si>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</si>
  <si>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Note</t>
  </si>
  <si>
    <t>PRECEDING YEAR CORRESPONDING QUARTER</t>
  </si>
  <si>
    <t>PRECEDING YEAR CORRESPONDING PERIOD</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</si>
  <si>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</si>
  <si>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</si>
  <si>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</si>
  <si>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</si>
  <si>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</si>
  <si>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</si>
  <si>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</si>
  <si>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</si>
  <si>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</si>
  <si>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</si>
  <si>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Retained profits</t>
  </si>
  <si>
    <t>Deferred tax liabilities</t>
  </si>
  <si>
    <t>Non-current liabilities</t>
  </si>
  <si>
    <t>Goodwill on consolidation</t>
  </si>
  <si>
    <t>Effect of adopting FRS 3</t>
  </si>
  <si>
    <t>At 1 January 2006</t>
  </si>
  <si>
    <t>Non-Distributable Reserve on Consolidation</t>
  </si>
  <si>
    <t>Non-Distributable Share Premium</t>
  </si>
  <si>
    <t>CASH FLOW FROM FINANCING ACTIVITY</t>
  </si>
  <si>
    <t xml:space="preserve">(a) </t>
  </si>
  <si>
    <t xml:space="preserve">(b) </t>
  </si>
  <si>
    <t>AS AT</t>
  </si>
  <si>
    <t>Unsecured - Hire purchase and finance lease payables</t>
  </si>
  <si>
    <t>Net profit for the period (RM'000)</t>
  </si>
  <si>
    <t xml:space="preserve">Equity holders </t>
  </si>
  <si>
    <t xml:space="preserve">The Group does not have any off balance sheet financial instruments as at the date of this report. </t>
  </si>
  <si>
    <t>The Group's operations were not subject to any seasonal or cyclical changes.</t>
  </si>
  <si>
    <r>
      <t>CASH AND CASH EQUIVALENTS AT END OF PERIOD</t>
    </r>
    <r>
      <rPr>
        <sz val="10"/>
        <rFont val="Arial Narrow"/>
        <family val="2"/>
      </rPr>
      <t xml:space="preserve"> (Note A15)</t>
    </r>
  </si>
  <si>
    <t>The adoption of the new/revised FRS does not give rise to any adjustment to the opening balances of retained profit of the prior and current years or changes in comparatives except for the following:</t>
  </si>
  <si>
    <t>Company's No.: 642619-P</t>
  </si>
  <si>
    <t xml:space="preserve">Not applicable as no profit forecast was published by the Group. </t>
  </si>
  <si>
    <t>Repayment of hire purchase and lease financing</t>
  </si>
  <si>
    <t>Dividend payable</t>
  </si>
  <si>
    <t xml:space="preserve">Weighted average number of ordinary </t>
  </si>
  <si>
    <t xml:space="preserve">  shares in issue ('000)</t>
  </si>
  <si>
    <t>Earnings per share (sen)</t>
  </si>
  <si>
    <t>Selangor Darul Ehsan</t>
  </si>
  <si>
    <t>Purpose</t>
  </si>
  <si>
    <t>Explanations</t>
  </si>
  <si>
    <t>%</t>
  </si>
  <si>
    <t xml:space="preserve">  Estimated tax payable for current period</t>
  </si>
  <si>
    <t>31.12.2006</t>
  </si>
  <si>
    <t>Proceeds from disposal of property, plant and equipment</t>
  </si>
  <si>
    <t>Income tax</t>
  </si>
  <si>
    <t>The interim financial report has been prepared in accordance with FRS 134: "Interim Financial Reporting" (formerly known as MASB 26) and Appendix 9B of the Listing Requirements of Bursa Malaysia Securities Berhad for the MESDAQ Market.</t>
  </si>
  <si>
    <t>EXPLANATORY NOTES PURSUANT TO APPENDIX 9B OF THE LISTING REQUIREMENTS OF BURSA MALAYSIA SECURITIES BERHAD FOR THE MESDAQ MARKET</t>
  </si>
  <si>
    <t>Proposed Utilisation</t>
  </si>
  <si>
    <t>Actual Utilisation</t>
  </si>
  <si>
    <t>Intended Timeframe for Utilisation</t>
  </si>
  <si>
    <t>Deviation</t>
  </si>
  <si>
    <t>Within 3 years from the date of listing</t>
  </si>
  <si>
    <t>Investment property</t>
  </si>
  <si>
    <t>The Condensed Consolidated Income Statements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</si>
  <si>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</si>
  <si>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At 1 January 2007</t>
  </si>
  <si>
    <t>Effect of adopting FRS 117</t>
  </si>
  <si>
    <t>The Condensed Consolidated Statement of Changes in Equity should be read in conjunction with the audited financial statements for the year ended 31 December 2006 and the accompanying explanatory notes attached to the interim financial statements.</t>
  </si>
  <si>
    <t>Property, plant and equipment written off</t>
  </si>
  <si>
    <t>The Condensed Consolidated Cash Flow Statement should be read in conjunction with the audited financial statements for the year ended 31 December 2006 and the accompanying explanatory notes attached to the interim financial statements.</t>
  </si>
  <si>
    <t>The interim financial report should be read in conjunction with the audited financial statements for the year ended 31 December 2006.</t>
  </si>
  <si>
    <t xml:space="preserve">The accounting policies and methods of computation adopted by the Company and its subsidiaries ("Group") in this interim financial statements are consistent with those adopted for the annual audited financial statements for the year ended 31 December 2006 except for the following new/revised Financial Reporting Standards ("FRS") with effect from 1 January 2007:   </t>
  </si>
  <si>
    <t>FRS 117</t>
  </si>
  <si>
    <t>Leases</t>
  </si>
  <si>
    <t>FRS 124</t>
  </si>
  <si>
    <t>FRS 117: Leases</t>
  </si>
  <si>
    <t>As at</t>
  </si>
  <si>
    <t>1.1.2007</t>
  </si>
  <si>
    <t>Increase in retained earnings</t>
  </si>
  <si>
    <t>Increase in investment properties</t>
  </si>
  <si>
    <t xml:space="preserve">The auditors' report on the financial statements for the year ended 31 December 2006 was not qualified. </t>
  </si>
  <si>
    <t>Valuation of property, plant and equipment</t>
  </si>
  <si>
    <t>Property, plant and equipment of the Group are stated at cost less accumulated depreciation and impairment losses. No valuation of property, plant and equipment was undertaken during the current quarter under review.</t>
  </si>
  <si>
    <t>Less: Non cash equivalents:</t>
  </si>
  <si>
    <t xml:space="preserve">  Fixed deposits pledged</t>
  </si>
  <si>
    <t>Related party transactions</t>
  </si>
  <si>
    <t>- Rental income of recycled products</t>
  </si>
  <si>
    <t>- Printing costs payables</t>
  </si>
  <si>
    <t>#</t>
  </si>
  <si>
    <t>RM240</t>
  </si>
  <si>
    <t xml:space="preserve">  a Company with a common director:</t>
  </si>
  <si>
    <t>The deviation between the proposed utilisation and the actual utilisation of proceeds was due to early repayment for part of the bank borrowings prior to the date of listing. The balance had been allocated for the working capital of the Tex Cycle Group.</t>
  </si>
  <si>
    <t>Excess listing proceeds due to earlier payment for listing expenses prior to the date of listing. The balance had been utilised for working capital of the Tex Cycle Group.</t>
  </si>
  <si>
    <t>Prepaid lease payment on leasehold land</t>
  </si>
  <si>
    <t>Depreciation and amortisation of property, plant and equipment</t>
  </si>
  <si>
    <t>As restated</t>
  </si>
  <si>
    <t>As at 31 December 2006</t>
  </si>
  <si>
    <t>As previously</t>
  </si>
  <si>
    <t>stated</t>
  </si>
  <si>
    <t>Effects on adopt-</t>
  </si>
  <si>
    <t>Leasehold land was previously classified as property, plant and equipment and was stated at cost less impairment losses in prior period is now classified as an operating lease. In accordance with the transitional provisions of FRS117, this change in accounting policies is applied retrospectively. The up-front payments made for the leasehold land represents prepaid lease payments and continue to be amortised on a straight-line basis over the lease term. The reclassification of leasehold land as prepaid lease payments has no impact on the income statement:</t>
  </si>
  <si>
    <t xml:space="preserve">  Asset management company</t>
  </si>
  <si>
    <t>Appropriation:</t>
  </si>
  <si>
    <t>Final dividend payable for the financial</t>
  </si>
  <si>
    <t>year ended 31 December 2005</t>
  </si>
  <si>
    <t>Loss on disposal of property, plant and equipment</t>
  </si>
  <si>
    <t>Bad debts written off</t>
  </si>
  <si>
    <t>FRS 3: Business Combinations</t>
  </si>
  <si>
    <t>Under the FRS 3, any excess of the Group's interest in the net fair value of acquirees' identifiable assets, liabilities and contingent liabilities over cost of acquisitions (previously referred to as "negative goodwill"), after reassessment, is now recognised immediately as profit or loss. Prior to 1 January 2006, negative goodwill was not amortised and tested for impairment. In accordance with the transitional provisions of FRS 3, the negative goodwill as at 1 January 2006 of RM596,006 was derecognised with a corresponding increase in retained earnings.</t>
  </si>
  <si>
    <t>RM480</t>
  </si>
  <si>
    <t>(Increase)/Decrease in inventories</t>
  </si>
  <si>
    <t>Increase in short-term deposit pledged</t>
  </si>
  <si>
    <t>Net cash used in financing activities</t>
  </si>
  <si>
    <t>Retained Profits</t>
  </si>
  <si>
    <t>Related Party Disclosures</t>
  </si>
  <si>
    <t>year ended 31 December 2006</t>
  </si>
  <si>
    <t xml:space="preserve">For the financial year ending 31 December 2007, the Group expects to penetrate further into the electrical, chemical, aviation, oil and gas industries and furniture manufacturing industries for its recycling business. </t>
  </si>
  <si>
    <t>30.09.2007</t>
  </si>
  <si>
    <t>30.09.2006</t>
  </si>
  <si>
    <t>Quarterly Report on Results for the 3rd Quarter Ended 30 September 2007</t>
  </si>
  <si>
    <t>At 30 September 2006</t>
  </si>
  <si>
    <t>At 30 September 2007</t>
  </si>
  <si>
    <t>15 November 2007</t>
  </si>
  <si>
    <t>&amp;</t>
  </si>
  <si>
    <t>The Company raised RM9.9 million from its listing on the MESDAQ Market of Bursa Malaysia Securities Berhad on 27 July 2005, which involved a public issue of 45,000,000 new ordinary shares of RM0.10 each in Tex Cycle at an issue price of RM0.22 per share. Details of the utilisation of proceeds as at 30 September 2007 is as follows:</t>
  </si>
  <si>
    <t>Tax payables</t>
  </si>
  <si>
    <t>Provision for doubtful debts</t>
  </si>
  <si>
    <t>(Decrease)/Increase in payables</t>
  </si>
  <si>
    <t>The effective tax rate for the current year quarter is lower than the statutory tax rate due to certain income which are not taxable.</t>
  </si>
  <si>
    <t>The final dividend of 5% less 27% taxation on 170,793,000 ordinary shares, amounting to a total of RM623,394 (RM0.36 sen net per ordinary share) in respect of the financial year ended 31 December 2006 was paid on 23 July 2007.</t>
  </si>
  <si>
    <t>Increase in receivables</t>
  </si>
  <si>
    <t>There were no material events subsequent to the current financial quarter ended 30 September 2007 up to the date of this report which is likely to substantially affect the results of the operations of the Company.</t>
  </si>
  <si>
    <t>Transactions with Metro Engravers Sdn Bhd,</t>
  </si>
  <si>
    <t>It was announced on 9 August 2007 that Tex Cycle (P2) Sdn Bhd, a wholly owned subsidiary of TCSB, which is in turn, a wholly-owned subsidiary of the Company, had entered into Sale and Purchase Agreements with Lockwell Enterprise Sdn Bhd and Tour Haven Sdn Bhd to acquire two properties at a total purchase consideration of RM5.4 million. Approval has been granted by the state authority for the transfer of the land titles vide the letter dated 9 October 2007. The vendor is currently preparing for the titles to be transferred and the corporate proposal is expected to be completed by 8 January 2008.</t>
  </si>
  <si>
    <t>based on 170,793,000 ordinary shares of 10 sen each</t>
  </si>
  <si>
    <t>All related party transactions had been entered into in the ordinary course of business based on normal commercial terms.</t>
  </si>
  <si>
    <t>The Group’s revenue of RM4.35 million for the quarter ended 30 September 2007 represents an increase of 10.04% as compared to that of the preceding quarter ended 30 June 2007, which was mainly attributable to the increase in demand from the market for the existing waste categories as well as the two new waste categories which was added into the Group's business on 1 May 2007. Meanwhile, in line with the increased revenue for the quarter, the Group’s PBT increased by approximately 24.19%, from RM1.51million to RM1.87 million as compared to that of the preceding quarter. The increase in PBT was attributable to the increase in revenue as well as the decrease in the distribution and selling expenses for the quarter under review.</t>
  </si>
  <si>
    <t>On 5 July 2007, the subsidiary of the Company, Tex Cycle Sdn Bhd (TCSB) had acquired two (2) ordinary shares of RM1 each in a dormant company known as Premier Everest Sdn Bhd (PESB) for a consideration of RM2. Upon the acquisition, PESB becomes a wholly-owned subsidiary of TCSB, which is in turn, a wholly-owned subsidiary of the Company. Subsequently, PESB had changed its name to Tex Cycle (P2) Sdn Bhd on 18 July 2007.</t>
  </si>
  <si>
    <t xml:space="preserve">According to the Ninth Malaysia Plan, the Government will place emphasis on preventive measures to mitigate and minimise pollution during the Ninth Malaysia Plan period (2006-2010). The promotion of sustainable natural resource management practices in relation to land, water, forest, energy and marine resource, will be intensified. Furthermore, the Solid Waste and Public Cleansing Management Bill 2007 and the Solid Waste and Public Management Corporation Bill 2007 were passed by the Housing and Local Government Ministry in July 2007. The passing of the Bills will result in the setting-up of a National Solid Waste Management Department as the regulatory body and the Solid Waste Management Corporation to conduct the operations of managing solid waste. Therefore, the prospects of the Group's Scheduled Waste recycling business is expected to be favorable. 
</t>
  </si>
  <si>
    <t xml:space="preserve">For the quarter ended 30 September 2007 (3rd Quarter), Tex Cycle and its subsidiaries ("Tex Cycle Group" or "Group") generated revenue of RM4.35 million and profit before taxation ("PBT") of RM1.87 million, representing an increase of 17.67% in revenue and 9.72% in PBT as compared to the corresponding quarter of the preceding year ended 30 September 2006. For the nine (9) months ended 30 September 2007, the Tex Cycle Group recorded revenue of RM10.79 million and PBT of RM4.18 million. The increase in revenue and PBT for the quarter under review was mainly attributable to the two new waste categories which was added into the Group's business on 1 May 2007. The new categories of waste have allowed the Group to treat more scheduled waste for the quarter. PBT has increased by 9.72% as compared with the increase in revenue of 17.67% mainly due to higher staff cost such as staff welfare, company events, training and sponsorship of higher education, and consultation fee to motivate and improve the quality of the staff in providing services to the customers. </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</si>
</sst>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s>
  <fonts count="17">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sz val="10"/>
      <color indexed="14"/>
      <name val="Arial Narrow"/>
      <family val="2"/>
    </font>
    <font>
      <i/>
      <vertAlign val="superscript"/>
      <sz val="10"/>
      <name val="Arial Narrow"/>
      <family val="2"/>
    </font>
    <font>
      <sz val="9"/>
      <name val="Times New Roman"/>
      <family val="1"/>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61">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0" fontId="0" fillId="0" borderId="0" xfId="0" applyAlignment="1">
      <alignment/>
    </xf>
    <xf numFmtId="187" fontId="0" fillId="0" borderId="2" xfId="15" applyNumberFormat="1" applyFont="1" applyBorder="1" applyAlignment="1">
      <alignment horizontal="center" vertical="center"/>
    </xf>
    <xf numFmtId="0" fontId="0" fillId="0" borderId="0" xfId="0" applyAlignment="1">
      <alignment horizontal="justify" vertical="top" wrapText="1"/>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7" fillId="0" borderId="0" xfId="0" applyFont="1" applyAlignment="1">
      <alignment horizontal="justify" vertical="top"/>
    </xf>
    <xf numFmtId="0" fontId="1" fillId="0" borderId="0" xfId="0" applyFont="1" applyFill="1" applyAlignment="1">
      <alignment horizontal="center"/>
    </xf>
    <xf numFmtId="43" fontId="7" fillId="0" borderId="0" xfId="0" applyNumberFormat="1" applyFont="1" applyBorder="1" applyAlignment="1">
      <alignment horizontal="center" vertical="center"/>
    </xf>
    <xf numFmtId="43" fontId="11" fillId="0" borderId="0" xfId="0" applyNumberFormat="1" applyFont="1" applyBorder="1" applyAlignment="1">
      <alignment horizontal="right" vertical="top"/>
    </xf>
    <xf numFmtId="43" fontId="11" fillId="0" borderId="0" xfId="0" applyNumberFormat="1" applyFont="1" applyBorder="1" applyAlignment="1">
      <alignment horizontal="left" vertical="top"/>
    </xf>
    <xf numFmtId="0" fontId="0" fillId="0" borderId="0" xfId="0" applyFont="1" applyAlignment="1">
      <alignment horizontal="left"/>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7" fillId="0" borderId="0" xfId="0" applyFont="1" applyFill="1" applyAlignment="1">
      <alignment horizontal="center"/>
    </xf>
    <xf numFmtId="0" fontId="0" fillId="0" borderId="0" xfId="24" applyFont="1" applyAlignment="1">
      <alignment horizontal="justify" vertical="top" wrapText="1"/>
      <protection/>
    </xf>
    <xf numFmtId="0" fontId="8" fillId="0" borderId="0" xfId="0" applyFont="1" applyFill="1" applyAlignment="1">
      <alignment/>
    </xf>
    <xf numFmtId="187" fontId="7" fillId="0" borderId="0" xfId="15" applyNumberFormat="1" applyFont="1" applyFill="1" applyBorder="1" applyAlignment="1">
      <alignment/>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2"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14" fillId="0" borderId="0" xfId="0" applyFont="1" applyFill="1" applyAlignment="1">
      <alignment horizontal="left" vertical="top" wrapText="1"/>
    </xf>
    <xf numFmtId="0" fontId="0" fillId="0" borderId="0" xfId="0" applyFont="1" applyFill="1" applyAlignment="1">
      <alignment horizontal="right"/>
    </xf>
    <xf numFmtId="0" fontId="14" fillId="0" borderId="0" xfId="0" applyFont="1" applyFill="1" applyAlignment="1">
      <alignment/>
    </xf>
    <xf numFmtId="0" fontId="14" fillId="0" borderId="0" xfId="24" applyFont="1" applyAlignment="1">
      <alignment horizontal="justify" vertical="top" wrapText="1"/>
      <protection/>
    </xf>
    <xf numFmtId="0" fontId="14" fillId="0" borderId="0" xfId="24" applyFont="1" applyAlignment="1">
      <alignment horizontal="left" vertical="top" wrapText="1"/>
      <protection/>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43" fontId="0" fillId="0" borderId="0" xfId="15" applyFont="1" applyFill="1" applyAlignment="1">
      <alignment/>
    </xf>
    <xf numFmtId="43" fontId="11" fillId="0" borderId="0" xfId="0" applyNumberFormat="1" applyFont="1" applyFill="1" applyBorder="1" applyAlignment="1">
      <alignment horizontal="left" vertical="top"/>
    </xf>
    <xf numFmtId="41" fontId="0" fillId="0" borderId="4" xfId="0" applyNumberFormat="1" applyFont="1" applyBorder="1" applyAlignment="1">
      <alignment horizontal="center" vertical="center"/>
    </xf>
    <xf numFmtId="43" fontId="15" fillId="0" borderId="0" xfId="0" applyNumberFormat="1" applyFont="1" applyFill="1" applyBorder="1" applyAlignment="1">
      <alignment horizontal="left" vertical="top"/>
    </xf>
    <xf numFmtId="43" fontId="15" fillId="0" borderId="0" xfId="0" applyNumberFormat="1" applyFont="1" applyBorder="1" applyAlignment="1">
      <alignment horizontal="left" vertical="top"/>
    </xf>
    <xf numFmtId="0" fontId="0" fillId="0" borderId="0" xfId="0" applyFont="1" applyFill="1" applyAlignment="1">
      <alignment horizontal="left"/>
    </xf>
    <xf numFmtId="43" fontId="0" fillId="0" borderId="0" xfId="15" applyNumberFormat="1" applyFont="1" applyFill="1" applyAlignment="1">
      <alignment horizontal="righ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Border="1" applyAlignment="1">
      <alignment/>
    </xf>
    <xf numFmtId="0" fontId="2" fillId="0" borderId="0" xfId="0" applyFont="1" applyBorder="1" applyAlignment="1">
      <alignment horizontal="justify" vertical="justify"/>
    </xf>
    <xf numFmtId="0" fontId="1" fillId="0" borderId="6" xfId="0" applyFont="1" applyFill="1" applyBorder="1" applyAlignment="1">
      <alignment horizontal="right" vertical="top"/>
    </xf>
    <xf numFmtId="0" fontId="1" fillId="0" borderId="7" xfId="0" applyFont="1" applyBorder="1" applyAlignment="1">
      <alignment horizontal="right" vertical="top" wrapText="1"/>
    </xf>
    <xf numFmtId="0" fontId="0" fillId="0" borderId="4" xfId="0" applyFont="1" applyFill="1" applyBorder="1" applyAlignment="1">
      <alignment vertical="top" wrapText="1"/>
    </xf>
    <xf numFmtId="187" fontId="0" fillId="0" borderId="8" xfId="0" applyNumberFormat="1" applyFont="1" applyBorder="1" applyAlignment="1">
      <alignment vertical="top" wrapText="1"/>
    </xf>
    <xf numFmtId="0" fontId="0" fillId="0" borderId="9" xfId="0" applyFont="1" applyFill="1" applyBorder="1" applyAlignment="1">
      <alignment vertical="top" wrapText="1"/>
    </xf>
    <xf numFmtId="186" fontId="0" fillId="0" borderId="10" xfId="15" applyNumberFormat="1" applyFont="1" applyBorder="1" applyAlignment="1">
      <alignment horizontal="justify" vertical="top" wrapText="1"/>
    </xf>
    <xf numFmtId="0" fontId="0" fillId="0" borderId="4" xfId="0" applyFont="1" applyFill="1" applyBorder="1" applyAlignment="1">
      <alignment/>
    </xf>
    <xf numFmtId="0" fontId="0" fillId="0" borderId="10" xfId="0" applyFont="1" applyBorder="1" applyAlignment="1">
      <alignment horizontal="justify" vertical="top" wrapText="1"/>
    </xf>
    <xf numFmtId="0" fontId="1" fillId="0" borderId="9" xfId="0" applyFont="1" applyFill="1" applyBorder="1" applyAlignment="1">
      <alignment/>
    </xf>
    <xf numFmtId="0" fontId="1" fillId="0" borderId="4" xfId="0" applyFont="1" applyFill="1" applyBorder="1" applyAlignment="1">
      <alignment/>
    </xf>
    <xf numFmtId="0" fontId="1" fillId="0" borderId="10" xfId="0" applyFont="1" applyFill="1" applyBorder="1" applyAlignment="1">
      <alignment/>
    </xf>
    <xf numFmtId="0" fontId="0" fillId="0" borderId="1" xfId="0" applyFont="1" applyFill="1" applyBorder="1" applyAlignment="1">
      <alignment vertical="top"/>
    </xf>
    <xf numFmtId="0" fontId="1" fillId="0" borderId="11" xfId="0" applyFont="1" applyBorder="1" applyAlignment="1">
      <alignment horizontal="right" vertical="top" wrapText="1"/>
    </xf>
    <xf numFmtId="187" fontId="0" fillId="0" borderId="11" xfId="15" applyNumberFormat="1" applyFont="1" applyFill="1" applyBorder="1" applyAlignment="1">
      <alignment vertical="top" wrapText="1"/>
    </xf>
    <xf numFmtId="187" fontId="0" fillId="0" borderId="11" xfId="15" applyNumberFormat="1" applyFont="1" applyBorder="1" applyAlignment="1">
      <alignment vertical="top"/>
    </xf>
    <xf numFmtId="187" fontId="0" fillId="0" borderId="12" xfId="15" applyNumberFormat="1" applyFont="1" applyBorder="1" applyAlignment="1">
      <alignment vertical="top"/>
    </xf>
    <xf numFmtId="186" fontId="0" fillId="0" borderId="13" xfId="15" applyNumberFormat="1" applyFont="1" applyBorder="1" applyAlignment="1">
      <alignment horizontal="justify" vertical="top" wrapText="1"/>
    </xf>
    <xf numFmtId="41" fontId="0" fillId="0" borderId="0" xfId="0" applyNumberFormat="1" applyFont="1" applyFill="1" applyBorder="1" applyAlignment="1">
      <alignment/>
    </xf>
    <xf numFmtId="41" fontId="0" fillId="0" borderId="0" xfId="0" applyNumberFormat="1" applyFont="1" applyBorder="1" applyAlignment="1">
      <alignment/>
    </xf>
    <xf numFmtId="187" fontId="0" fillId="0" borderId="13" xfId="15" applyNumberFormat="1" applyFont="1" applyBorder="1" applyAlignment="1">
      <alignment vertical="top" wrapText="1"/>
    </xf>
    <xf numFmtId="187" fontId="0" fillId="0" borderId="12" xfId="15" applyNumberFormat="1" applyFont="1" applyFill="1" applyBorder="1" applyAlignment="1">
      <alignment vertical="top" wrapText="1"/>
    </xf>
    <xf numFmtId="187" fontId="0" fillId="0" borderId="10" xfId="0" applyNumberFormat="1" applyFont="1" applyBorder="1" applyAlignment="1">
      <alignment vertical="top" wrapText="1"/>
    </xf>
    <xf numFmtId="0" fontId="0" fillId="0" borderId="9" xfId="0" applyFont="1" applyFill="1" applyBorder="1" applyAlignment="1">
      <alignment/>
    </xf>
    <xf numFmtId="43" fontId="0" fillId="0" borderId="0" xfId="15" applyFont="1" applyFill="1" applyBorder="1" applyAlignment="1">
      <alignment/>
    </xf>
    <xf numFmtId="43" fontId="0" fillId="0" borderId="0" xfId="15" applyFont="1" applyAlignment="1">
      <alignment/>
    </xf>
    <xf numFmtId="187" fontId="0" fillId="0" borderId="0" xfId="15" applyNumberFormat="1" applyFont="1" applyFill="1" applyBorder="1" applyAlignment="1">
      <alignment horizontal="center" vertical="center"/>
    </xf>
    <xf numFmtId="187" fontId="0" fillId="0" borderId="4" xfId="15" applyNumberFormat="1" applyFont="1" applyFill="1" applyBorder="1" applyAlignment="1">
      <alignment horizontal="right"/>
    </xf>
    <xf numFmtId="0" fontId="0" fillId="0" borderId="0" xfId="0" applyFont="1" applyFill="1" applyAlignment="1">
      <alignment horizontal="justify" vertical="top" wrapText="1"/>
    </xf>
    <xf numFmtId="0" fontId="7" fillId="0" borderId="0" xfId="0" applyFont="1" applyFill="1" applyAlignment="1">
      <alignment horizontal="justify" vertical="justify" wrapText="1"/>
    </xf>
    <xf numFmtId="0" fontId="0" fillId="0" borderId="0" xfId="0" applyFont="1" applyAlignment="1">
      <alignment horizontal="left" vertical="top"/>
    </xf>
    <xf numFmtId="43" fontId="1" fillId="0" borderId="0" xfId="15" applyFont="1" applyBorder="1" applyAlignment="1" quotePrefix="1">
      <alignment horizontal="right" vertical="center"/>
    </xf>
    <xf numFmtId="0" fontId="0" fillId="0" borderId="0" xfId="0" applyFont="1" applyFill="1" applyAlignment="1">
      <alignment horizontal="left" vertical="top" wrapText="1"/>
    </xf>
    <xf numFmtId="0" fontId="0" fillId="0" borderId="0" xfId="0" applyFill="1" applyAlignment="1">
      <alignment horizontal="right" wrapText="1"/>
    </xf>
    <xf numFmtId="0" fontId="0" fillId="0" borderId="12" xfId="0" applyFont="1" applyFill="1" applyBorder="1" applyAlignment="1">
      <alignment horizontal="justify" vertical="top"/>
    </xf>
    <xf numFmtId="187" fontId="0" fillId="0" borderId="1" xfId="15" applyNumberFormat="1" applyFont="1" applyBorder="1" applyAlignment="1">
      <alignment vertical="top" wrapText="1"/>
    </xf>
    <xf numFmtId="187" fontId="0" fillId="0" borderId="4" xfId="0" applyNumberFormat="1" applyFont="1" applyBorder="1" applyAlignment="1">
      <alignment vertical="top" wrapText="1"/>
    </xf>
    <xf numFmtId="0" fontId="1" fillId="0" borderId="12" xfId="0" applyFont="1" applyFill="1" applyBorder="1" applyAlignment="1">
      <alignment horizontal="right" vertical="top" wrapText="1"/>
    </xf>
    <xf numFmtId="0" fontId="1" fillId="0" borderId="13" xfId="0" applyFont="1" applyBorder="1" applyAlignment="1">
      <alignment horizontal="right" vertical="top" wrapText="1"/>
    </xf>
    <xf numFmtId="187" fontId="0" fillId="0" borderId="6" xfId="15" applyNumberFormat="1" applyFont="1" applyBorder="1" applyAlignment="1">
      <alignment vertical="top"/>
    </xf>
    <xf numFmtId="187" fontId="0" fillId="0" borderId="7" xfId="15" applyNumberFormat="1" applyFont="1" applyBorder="1" applyAlignment="1">
      <alignment vertical="top" wrapText="1"/>
    </xf>
    <xf numFmtId="187" fontId="0" fillId="0" borderId="14" xfId="15" applyNumberFormat="1" applyFont="1" applyBorder="1" applyAlignment="1">
      <alignment vertical="top"/>
    </xf>
    <xf numFmtId="187" fontId="0" fillId="0" borderId="15" xfId="15" applyNumberFormat="1" applyFont="1" applyBorder="1" applyAlignment="1">
      <alignment vertical="top" wrapText="1"/>
    </xf>
    <xf numFmtId="187" fontId="0" fillId="0" borderId="2" xfId="15" applyNumberFormat="1" applyFont="1" applyBorder="1" applyAlignment="1">
      <alignment vertical="top" wrapText="1"/>
    </xf>
    <xf numFmtId="187" fontId="0" fillId="0" borderId="12" xfId="15" applyNumberFormat="1" applyFont="1" applyBorder="1" applyAlignment="1">
      <alignment vertical="top" wrapText="1"/>
    </xf>
    <xf numFmtId="0" fontId="1" fillId="0" borderId="14" xfId="0" applyFont="1" applyFill="1" applyBorder="1" applyAlignment="1">
      <alignment horizontal="right" vertical="top"/>
    </xf>
    <xf numFmtId="0" fontId="0" fillId="0" borderId="0" xfId="0" applyAlignment="1">
      <alignment horizontal="justify" vertical="top"/>
    </xf>
    <xf numFmtId="0" fontId="4" fillId="0" borderId="0" xfId="0" applyFont="1" applyAlignment="1">
      <alignment horizontal="center" vertical="top"/>
    </xf>
    <xf numFmtId="0" fontId="0" fillId="0" borderId="0" xfId="0" applyFont="1" applyAlignment="1">
      <alignment horizontal="justify"/>
    </xf>
    <xf numFmtId="0" fontId="0" fillId="0" borderId="0" xfId="0" applyFont="1" applyFill="1" applyAlignment="1">
      <alignment horizontal="justify" vertical="top"/>
    </xf>
    <xf numFmtId="0" fontId="0" fillId="0" borderId="0" xfId="0" applyFont="1" applyBorder="1" applyAlignment="1">
      <alignment horizontal="justify" vertical="top" wrapText="1"/>
    </xf>
    <xf numFmtId="0" fontId="0" fillId="0" borderId="0" xfId="21" applyFont="1" applyAlignment="1">
      <alignment horizontal="justify" vertical="top" wrapText="1"/>
      <protection/>
    </xf>
    <xf numFmtId="0" fontId="6" fillId="0" borderId="0" xfId="0" applyFont="1" applyAlignment="1">
      <alignment horizontal="center" vertical="top"/>
    </xf>
    <xf numFmtId="0" fontId="3" fillId="0" borderId="0" xfId="0" applyFont="1" applyFill="1" applyAlignment="1">
      <alignment horizontal="center" vertical="top"/>
    </xf>
    <xf numFmtId="0" fontId="0" fillId="0" borderId="0" xfId="0" applyAlignment="1">
      <alignment wrapText="1"/>
    </xf>
    <xf numFmtId="0" fontId="1" fillId="0" borderId="0" xfId="0" applyFont="1" applyAlignment="1">
      <alignment horizontal="justify" vertical="top"/>
    </xf>
    <xf numFmtId="0" fontId="1" fillId="0" borderId="0" xfId="0" applyFont="1" applyAlignment="1">
      <alignment horizontal="right" vertical="top"/>
    </xf>
    <xf numFmtId="187" fontId="0" fillId="0" borderId="0" xfId="15" applyNumberFormat="1" applyFont="1" applyAlignment="1">
      <alignment horizontal="justify" vertical="top"/>
    </xf>
    <xf numFmtId="187" fontId="7" fillId="0" borderId="2" xfId="15" applyNumberFormat="1" applyFont="1" applyFill="1" applyBorder="1" applyAlignment="1">
      <alignment/>
    </xf>
    <xf numFmtId="187" fontId="0" fillId="0" borderId="2" xfId="15" applyNumberFormat="1" applyFont="1" applyFill="1" applyBorder="1" applyAlignment="1">
      <alignment/>
    </xf>
    <xf numFmtId="187" fontId="0" fillId="0" borderId="4" xfId="15" applyNumberFormat="1" applyFont="1" applyBorder="1" applyAlignment="1">
      <alignment/>
    </xf>
    <xf numFmtId="0" fontId="0" fillId="0" borderId="0" xfId="0" applyFont="1" applyFill="1" applyAlignment="1" quotePrefix="1">
      <alignment/>
    </xf>
    <xf numFmtId="0" fontId="0" fillId="0" borderId="0" xfId="0" applyFont="1" applyBorder="1" applyAlignment="1">
      <alignment horizontal="center" vertical="top"/>
    </xf>
    <xf numFmtId="0" fontId="1" fillId="0" borderId="0" xfId="0" applyFont="1" applyBorder="1" applyAlignment="1">
      <alignment horizontal="center" vertical="top" wrapText="1"/>
    </xf>
    <xf numFmtId="187" fontId="0" fillId="0" borderId="0" xfId="15" applyNumberFormat="1" applyFont="1" applyBorder="1" applyAlignment="1">
      <alignment horizontal="center" vertical="top" wrapText="1"/>
    </xf>
    <xf numFmtId="0" fontId="0" fillId="0" borderId="0" xfId="0" applyFont="1" applyFill="1" applyBorder="1" applyAlignment="1">
      <alignment horizontal="justify" vertical="top" wrapText="1"/>
    </xf>
    <xf numFmtId="43" fontId="0" fillId="0" borderId="0" xfId="15" applyNumberFormat="1" applyFont="1" applyFill="1" applyBorder="1" applyAlignment="1">
      <alignment/>
    </xf>
    <xf numFmtId="0" fontId="16" fillId="0" borderId="0" xfId="0" applyFont="1" applyFill="1" applyAlignment="1">
      <alignment horizontal="right"/>
    </xf>
    <xf numFmtId="0" fontId="1" fillId="0" borderId="0" xfId="0" applyFont="1" applyAlignment="1">
      <alignment horizontal="left" vertical="top"/>
    </xf>
    <xf numFmtId="187" fontId="0" fillId="0" borderId="0" xfId="0" applyNumberFormat="1" applyFont="1" applyAlignment="1">
      <alignment horizontal="justify" vertical="top"/>
    </xf>
    <xf numFmtId="0" fontId="0" fillId="0" borderId="0" xfId="0" applyFont="1" applyBorder="1" applyAlignment="1" quotePrefix="1">
      <alignment/>
    </xf>
    <xf numFmtId="0" fontId="0" fillId="0" borderId="0" xfId="24" applyFont="1" applyAlignment="1">
      <alignment horizontal="center" vertical="top"/>
      <protection/>
    </xf>
    <xf numFmtId="0" fontId="0" fillId="0" borderId="0" xfId="0" applyFont="1" applyFill="1" applyAlignment="1">
      <alignment horizontal="justify"/>
    </xf>
    <xf numFmtId="0" fontId="0" fillId="0" borderId="0" xfId="0" applyFont="1" applyFill="1" applyAlignment="1">
      <alignment/>
    </xf>
    <xf numFmtId="49" fontId="0" fillId="0" borderId="0" xfId="0" applyNumberFormat="1" applyFont="1" applyFill="1" applyAlignment="1">
      <alignment/>
    </xf>
    <xf numFmtId="0" fontId="0" fillId="0" borderId="2" xfId="0" applyFont="1" applyFill="1" applyBorder="1" applyAlignment="1">
      <alignment/>
    </xf>
    <xf numFmtId="0" fontId="2" fillId="0" borderId="0" xfId="0" applyFont="1" applyFill="1" applyAlignment="1">
      <alignment/>
    </xf>
    <xf numFmtId="0" fontId="1" fillId="0" borderId="7" xfId="0" applyFont="1" applyFill="1" applyBorder="1" applyAlignment="1">
      <alignment horizontal="right" vertical="top" wrapText="1"/>
    </xf>
    <xf numFmtId="0" fontId="1" fillId="0" borderId="15" xfId="0" applyFont="1" applyFill="1" applyBorder="1" applyAlignment="1">
      <alignment horizontal="right" vertical="top" wrapText="1"/>
    </xf>
    <xf numFmtId="0" fontId="1" fillId="0" borderId="12" xfId="0" applyFont="1" applyFill="1" applyBorder="1" applyAlignment="1">
      <alignment horizontal="center" vertical="top" wrapText="1"/>
    </xf>
    <xf numFmtId="0" fontId="0" fillId="0" borderId="0" xfId="0" applyFont="1" applyFill="1" applyAlignment="1">
      <alignment horizontal="justify" vertical="top"/>
    </xf>
    <xf numFmtId="0" fontId="0" fillId="0" borderId="0" xfId="0" applyFont="1" applyAlignment="1">
      <alignment horizontal="justify" vertical="top"/>
    </xf>
    <xf numFmtId="0" fontId="0" fillId="0" borderId="0" xfId="0" applyFont="1" applyAlignment="1">
      <alignment wrapText="1"/>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13" fillId="0" borderId="0" xfId="0" applyFont="1" applyFill="1" applyAlignment="1">
      <alignment wrapText="1"/>
    </xf>
    <xf numFmtId="187" fontId="0" fillId="0" borderId="12" xfId="15" applyNumberFormat="1" applyFont="1" applyBorder="1" applyAlignment="1">
      <alignment horizontal="center" vertical="top" wrapText="1"/>
    </xf>
    <xf numFmtId="187" fontId="0" fillId="0" borderId="1" xfId="15" applyNumberFormat="1" applyFont="1" applyBorder="1" applyAlignment="1">
      <alignment horizontal="center" vertical="top" wrapText="1"/>
    </xf>
    <xf numFmtId="187" fontId="0" fillId="0" borderId="13" xfId="15" applyNumberFormat="1" applyFont="1" applyBorder="1" applyAlignment="1">
      <alignment horizontal="center" vertical="top" wrapText="1"/>
    </xf>
    <xf numFmtId="0" fontId="0" fillId="0" borderId="0" xfId="22" applyFont="1" applyAlignment="1">
      <alignment horizontal="justify" vertical="top" wrapText="1"/>
      <protection/>
    </xf>
    <xf numFmtId="0" fontId="0" fillId="0" borderId="0" xfId="22"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14" fillId="0" borderId="0" xfId="24" applyFont="1" applyAlignment="1">
      <alignment horizontal="justify" vertical="top" wrapText="1"/>
      <protection/>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6"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3" fillId="0" borderId="5" xfId="0" applyFont="1" applyBorder="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1" fillId="0" borderId="1"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14" xfId="0" applyFont="1" applyBorder="1" applyAlignment="1">
      <alignment horizontal="center" vertical="top" wrapText="1"/>
    </xf>
    <xf numFmtId="0" fontId="1" fillId="0" borderId="2" xfId="0" applyFont="1" applyBorder="1" applyAlignment="1">
      <alignment horizontal="center" vertical="top" wrapText="1"/>
    </xf>
    <xf numFmtId="0" fontId="1" fillId="0" borderId="15" xfId="0" applyFont="1" applyBorder="1" applyAlignment="1">
      <alignment horizontal="center" vertical="top" wrapText="1"/>
    </xf>
    <xf numFmtId="0" fontId="0" fillId="0" borderId="0" xfId="0" applyFont="1" applyFill="1" applyAlignment="1">
      <alignment horizontal="justify" vertical="justify" wrapText="1"/>
    </xf>
    <xf numFmtId="0" fontId="0" fillId="0" borderId="0" xfId="0" applyFont="1" applyBorder="1" applyAlignment="1">
      <alignment horizontal="justify" vertical="top" wrapText="1"/>
    </xf>
    <xf numFmtId="187" fontId="0" fillId="0" borderId="0" xfId="15" applyNumberFormat="1" applyFont="1" applyBorder="1" applyAlignment="1">
      <alignment vertical="top" wrapText="1"/>
    </xf>
    <xf numFmtId="43" fontId="0" fillId="0" borderId="0" xfId="15" applyFont="1" applyBorder="1" applyAlignment="1">
      <alignment horizontal="justify" vertical="top" wrapText="1"/>
    </xf>
    <xf numFmtId="187" fontId="0" fillId="0" borderId="0" xfId="15" applyNumberFormat="1" applyFont="1" applyBorder="1" applyAlignment="1">
      <alignment horizontal="justify" vertical="top" wrapText="1"/>
    </xf>
    <xf numFmtId="0" fontId="0" fillId="0" borderId="12" xfId="0" applyFont="1" applyFill="1" applyBorder="1" applyAlignment="1">
      <alignment horizontal="justify" vertical="top"/>
    </xf>
    <xf numFmtId="0" fontId="0" fillId="0" borderId="13" xfId="0" applyFont="1" applyFill="1" applyBorder="1" applyAlignment="1">
      <alignment horizontal="justify" vertical="top"/>
    </xf>
    <xf numFmtId="0" fontId="0" fillId="0" borderId="12"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1" fillId="0" borderId="0" xfId="0" applyFont="1" applyAlignment="1">
      <alignment horizontal="center" vertical="top"/>
    </xf>
    <xf numFmtId="0" fontId="1" fillId="0" borderId="0" xfId="0" applyFont="1" applyAlignment="1">
      <alignment horizontal="justify" vertical="top"/>
    </xf>
    <xf numFmtId="0" fontId="0" fillId="0" borderId="0" xfId="0" applyAlignment="1">
      <alignment horizontal="justify" vertical="top"/>
    </xf>
    <xf numFmtId="0" fontId="0" fillId="0" borderId="0" xfId="0" applyFont="1" applyFill="1" applyAlignment="1">
      <alignment horizontal="justify"/>
    </xf>
    <xf numFmtId="0" fontId="1" fillId="0" borderId="0" xfId="0" applyFont="1" applyBorder="1" applyAlignment="1">
      <alignment horizontal="right" vertical="top" wrapText="1"/>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0" fillId="0" borderId="0" xfId="21" applyFont="1" applyAlignment="1">
      <alignment horizontal="justify" vertical="top" wrapText="1"/>
      <protection/>
    </xf>
    <xf numFmtId="0" fontId="0" fillId="0" borderId="0" xfId="0" applyFont="1" applyAlignment="1">
      <alignment horizontal="justify"/>
    </xf>
    <xf numFmtId="0" fontId="0" fillId="0" borderId="0" xfId="0" applyFont="1" applyAlignment="1">
      <alignment horizontal="left"/>
    </xf>
    <xf numFmtId="0" fontId="0" fillId="0" borderId="0" xfId="0" applyFont="1" applyAlignment="1">
      <alignment horizontal="center"/>
    </xf>
    <xf numFmtId="0" fontId="0" fillId="0" borderId="11" xfId="0" applyFont="1" applyFill="1" applyBorder="1" applyAlignment="1">
      <alignment horizontal="left" vertical="top" wrapText="1"/>
    </xf>
    <xf numFmtId="0" fontId="0" fillId="0" borderId="0" xfId="0" applyFont="1" applyFill="1" applyAlignment="1">
      <alignment horizontal="justify" vertical="justify"/>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Alignment="1">
      <alignment horizontal="left" vertical="top"/>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3"/>
  <sheetViews>
    <sheetView tabSelected="1" view="pageBreakPreview" zoomScaleSheetLayoutView="100" workbookViewId="0" topLeftCell="A1">
      <selection activeCell="E16" sqref="E16"/>
    </sheetView>
  </sheetViews>
  <sheetFormatPr defaultColWidth="9.33203125" defaultRowHeight="12.75"/>
  <cols>
    <col min="1" max="3" width="3.83203125" style="12" customWidth="1"/>
    <col min="4" max="4" width="18.83203125" style="12" customWidth="1"/>
    <col min="5" max="5" width="18.5" style="12" customWidth="1"/>
    <col min="6" max="6" width="2.33203125" style="12" customWidth="1"/>
    <col min="7" max="7" width="18.5" style="12" customWidth="1"/>
    <col min="8" max="8" width="2.33203125" style="12" customWidth="1"/>
    <col min="9" max="9" width="18.5" style="12" customWidth="1"/>
    <col min="10" max="10" width="2.33203125" style="12" customWidth="1"/>
    <col min="11" max="11" width="18.5" style="12" customWidth="1"/>
    <col min="12" max="12" width="2.33203125" style="12" customWidth="1"/>
    <col min="13" max="13" width="18.66015625" style="12" customWidth="1"/>
    <col min="14" max="14" width="15" style="12" customWidth="1"/>
    <col min="15" max="16384" width="9.33203125" style="12" customWidth="1"/>
  </cols>
  <sheetData>
    <row r="1" spans="1:11" ht="19.5" customHeight="1">
      <c r="A1" s="213" t="s">
        <v>93</v>
      </c>
      <c r="B1" s="213"/>
      <c r="C1" s="213"/>
      <c r="D1" s="213"/>
      <c r="E1" s="213"/>
      <c r="F1" s="213"/>
      <c r="G1" s="213"/>
      <c r="H1" s="213"/>
      <c r="I1" s="213"/>
      <c r="J1" s="213"/>
      <c r="K1" s="213"/>
    </row>
    <row r="2" spans="1:11" ht="9.75" customHeight="1">
      <c r="A2" s="214" t="s">
        <v>185</v>
      </c>
      <c r="B2" s="214"/>
      <c r="C2" s="214"/>
      <c r="D2" s="214"/>
      <c r="E2" s="214"/>
      <c r="F2" s="214"/>
      <c r="G2" s="214"/>
      <c r="H2" s="214"/>
      <c r="I2" s="214"/>
      <c r="J2" s="214"/>
      <c r="K2" s="214"/>
    </row>
    <row r="3" spans="1:11" ht="9.75" customHeight="1">
      <c r="A3" s="214" t="s">
        <v>16</v>
      </c>
      <c r="B3" s="214"/>
      <c r="C3" s="214"/>
      <c r="D3" s="214"/>
      <c r="E3" s="214"/>
      <c r="F3" s="214"/>
      <c r="G3" s="214"/>
      <c r="H3" s="214"/>
      <c r="I3" s="214"/>
      <c r="J3" s="214"/>
      <c r="K3" s="214"/>
    </row>
    <row r="4" spans="1:23" ht="19.5" customHeight="1">
      <c r="A4" s="210" t="s">
        <v>264</v>
      </c>
      <c r="B4" s="210"/>
      <c r="C4" s="210"/>
      <c r="D4" s="210"/>
      <c r="E4" s="210"/>
      <c r="F4" s="210"/>
      <c r="G4" s="210"/>
      <c r="H4" s="210"/>
      <c r="I4" s="210"/>
      <c r="J4" s="210"/>
      <c r="K4" s="210"/>
      <c r="M4" s="210"/>
      <c r="N4" s="210"/>
      <c r="O4" s="210"/>
      <c r="P4" s="210"/>
      <c r="Q4" s="210"/>
      <c r="R4" s="210"/>
      <c r="S4" s="210"/>
      <c r="T4" s="210"/>
      <c r="U4" s="210"/>
      <c r="V4" s="210"/>
      <c r="W4" s="210"/>
    </row>
    <row r="5" spans="1:11" ht="19.5" customHeight="1" thickBot="1">
      <c r="A5" s="210" t="s">
        <v>139</v>
      </c>
      <c r="B5" s="210"/>
      <c r="C5" s="210"/>
      <c r="D5" s="210"/>
      <c r="E5" s="210"/>
      <c r="F5" s="210"/>
      <c r="G5" s="210"/>
      <c r="H5" s="210"/>
      <c r="I5" s="210"/>
      <c r="J5" s="210"/>
      <c r="K5" s="210"/>
    </row>
    <row r="6" spans="1:11" ht="12.75">
      <c r="A6" s="212" t="s">
        <v>26</v>
      </c>
      <c r="B6" s="212"/>
      <c r="C6" s="212"/>
      <c r="D6" s="212"/>
      <c r="E6" s="212"/>
      <c r="F6" s="212"/>
      <c r="G6" s="212"/>
      <c r="H6" s="212"/>
      <c r="I6" s="212"/>
      <c r="J6" s="212"/>
      <c r="K6" s="212"/>
    </row>
    <row r="7" spans="1:11" ht="12.75">
      <c r="A7" s="6"/>
      <c r="B7" s="6"/>
      <c r="C7" s="6"/>
      <c r="D7" s="6"/>
      <c r="E7" s="6"/>
      <c r="F7" s="6"/>
      <c r="G7" s="6"/>
      <c r="H7" s="6"/>
      <c r="I7" s="6"/>
      <c r="J7" s="6"/>
      <c r="K7" s="6"/>
    </row>
    <row r="8" spans="1:11" ht="15" customHeight="1">
      <c r="A8" s="16"/>
      <c r="B8" s="16"/>
      <c r="C8" s="17"/>
      <c r="D8" s="17"/>
      <c r="E8" s="211" t="s">
        <v>9</v>
      </c>
      <c r="F8" s="211"/>
      <c r="G8" s="211"/>
      <c r="H8" s="1"/>
      <c r="I8" s="211" t="s">
        <v>10</v>
      </c>
      <c r="J8" s="211"/>
      <c r="K8" s="211"/>
    </row>
    <row r="9" spans="1:13" ht="38.25">
      <c r="A9" s="16"/>
      <c r="B9" s="16"/>
      <c r="C9" s="17"/>
      <c r="D9" s="17"/>
      <c r="E9" s="102" t="s">
        <v>11</v>
      </c>
      <c r="F9" s="1"/>
      <c r="G9" s="102" t="s">
        <v>154</v>
      </c>
      <c r="H9" s="1"/>
      <c r="I9" s="102" t="s">
        <v>12</v>
      </c>
      <c r="J9" s="1"/>
      <c r="K9" s="102" t="s">
        <v>155</v>
      </c>
      <c r="M9" s="102"/>
    </row>
    <row r="10" spans="1:14" ht="15" customHeight="1">
      <c r="A10" s="16"/>
      <c r="B10" s="16"/>
      <c r="C10" s="17"/>
      <c r="D10" s="17"/>
      <c r="E10" s="81" t="s">
        <v>262</v>
      </c>
      <c r="F10" s="81"/>
      <c r="G10" s="81" t="s">
        <v>263</v>
      </c>
      <c r="H10" s="81"/>
      <c r="I10" s="81" t="str">
        <f>+E10</f>
        <v>30.09.2007</v>
      </c>
      <c r="J10" s="81"/>
      <c r="K10" s="81" t="str">
        <f>+G10</f>
        <v>30.09.2006</v>
      </c>
      <c r="M10" s="146"/>
      <c r="N10" s="140"/>
    </row>
    <row r="11" spans="1:13" ht="15" customHeight="1">
      <c r="A11" s="16"/>
      <c r="B11" s="16"/>
      <c r="C11" s="17"/>
      <c r="D11" s="17"/>
      <c r="E11" s="82" t="s">
        <v>143</v>
      </c>
      <c r="F11" s="82"/>
      <c r="G11" s="82" t="s">
        <v>143</v>
      </c>
      <c r="H11" s="82"/>
      <c r="I11" s="82" t="s">
        <v>143</v>
      </c>
      <c r="J11" s="82"/>
      <c r="K11" s="82" t="s">
        <v>143</v>
      </c>
      <c r="M11" s="82"/>
    </row>
    <row r="12" spans="7:13" ht="12.75">
      <c r="G12" s="83"/>
      <c r="M12" s="22"/>
    </row>
    <row r="13" spans="1:15" ht="12.75">
      <c r="A13" s="12" t="s">
        <v>23</v>
      </c>
      <c r="E13" s="20">
        <v>4348</v>
      </c>
      <c r="G13" s="84">
        <v>3695</v>
      </c>
      <c r="I13" s="20">
        <f>2486+3951+4348</f>
        <v>10785</v>
      </c>
      <c r="K13" s="84">
        <v>9368</v>
      </c>
      <c r="M13" s="35"/>
      <c r="N13" s="38"/>
      <c r="O13" s="38"/>
    </row>
    <row r="14" spans="5:13" ht="12.75">
      <c r="E14" s="20"/>
      <c r="G14" s="84"/>
      <c r="I14" s="20"/>
      <c r="K14" s="84"/>
      <c r="M14" s="35"/>
    </row>
    <row r="15" spans="1:15" ht="12.75">
      <c r="A15" s="12" t="s">
        <v>94</v>
      </c>
      <c r="E15" s="21">
        <f>-1156-238</f>
        <v>-1394</v>
      </c>
      <c r="G15" s="85">
        <v>-1080</v>
      </c>
      <c r="I15" s="21">
        <f>-852-1066-1394</f>
        <v>-3312</v>
      </c>
      <c r="K15" s="85">
        <v>-2951</v>
      </c>
      <c r="M15" s="35"/>
      <c r="N15" s="38"/>
      <c r="O15" s="38"/>
    </row>
    <row r="16" spans="5:13" ht="12.75">
      <c r="E16" s="20"/>
      <c r="G16" s="84"/>
      <c r="I16" s="20"/>
      <c r="K16" s="84"/>
      <c r="M16" s="35"/>
    </row>
    <row r="17" spans="1:15" ht="12.75">
      <c r="A17" s="4" t="s">
        <v>95</v>
      </c>
      <c r="E17" s="20">
        <f>SUM(E13:E15)</f>
        <v>2954</v>
      </c>
      <c r="G17" s="20">
        <f>SUM(G13:G15)</f>
        <v>2615</v>
      </c>
      <c r="I17" s="20">
        <f>SUM(I13:I15)</f>
        <v>7473</v>
      </c>
      <c r="K17" s="20">
        <f>SUM(K13:K15)</f>
        <v>6417</v>
      </c>
      <c r="M17" s="35"/>
      <c r="N17" s="38"/>
      <c r="O17" s="38"/>
    </row>
    <row r="18" spans="5:13" ht="12.75">
      <c r="E18" s="20"/>
      <c r="G18" s="84"/>
      <c r="I18" s="20"/>
      <c r="K18" s="84"/>
      <c r="M18" s="35"/>
    </row>
    <row r="19" spans="1:15" ht="12.75">
      <c r="A19" s="12" t="s">
        <v>145</v>
      </c>
      <c r="E19" s="20">
        <v>178</v>
      </c>
      <c r="G19" s="84">
        <v>166</v>
      </c>
      <c r="I19" s="20">
        <f>141+169+178</f>
        <v>488</v>
      </c>
      <c r="K19" s="86">
        <v>577</v>
      </c>
      <c r="M19" s="35"/>
      <c r="N19" s="38"/>
      <c r="O19" s="38"/>
    </row>
    <row r="20" spans="5:13" ht="12.75">
      <c r="E20" s="20"/>
      <c r="G20" s="84"/>
      <c r="I20" s="20"/>
      <c r="K20" s="84"/>
      <c r="M20" s="35"/>
    </row>
    <row r="21" spans="1:15" ht="12.75">
      <c r="A21" s="12" t="s">
        <v>96</v>
      </c>
      <c r="E21" s="20">
        <f>-338+238</f>
        <v>-100</v>
      </c>
      <c r="G21" s="84">
        <v>-111</v>
      </c>
      <c r="I21" s="20">
        <f>-121-402-100</f>
        <v>-623</v>
      </c>
      <c r="K21" s="86">
        <v>-323</v>
      </c>
      <c r="M21" s="35"/>
      <c r="N21" s="38"/>
      <c r="O21" s="38"/>
    </row>
    <row r="22" spans="5:13" ht="12.75">
      <c r="E22" s="20"/>
      <c r="G22" s="84"/>
      <c r="I22" s="20"/>
      <c r="K22" s="84"/>
      <c r="M22" s="35"/>
    </row>
    <row r="23" spans="1:15" ht="12.75">
      <c r="A23" s="12" t="s">
        <v>97</v>
      </c>
      <c r="E23" s="20">
        <v>-811</v>
      </c>
      <c r="G23" s="84">
        <v>-703</v>
      </c>
      <c r="I23" s="20">
        <f>-688-769-811</f>
        <v>-2268</v>
      </c>
      <c r="K23" s="86">
        <v>-2046</v>
      </c>
      <c r="M23" s="35"/>
      <c r="N23" s="38"/>
      <c r="O23" s="38"/>
    </row>
    <row r="24" spans="5:13" ht="12.75">
      <c r="E24" s="20"/>
      <c r="G24" s="84"/>
      <c r="I24" s="20"/>
      <c r="K24" s="84"/>
      <c r="M24" s="35"/>
    </row>
    <row r="25" spans="1:15" ht="12.75">
      <c r="A25" s="12" t="s">
        <v>146</v>
      </c>
      <c r="E25" s="50">
        <v>-385</v>
      </c>
      <c r="G25" s="84">
        <v>-283</v>
      </c>
      <c r="I25" s="20">
        <f>-224-416-385</f>
        <v>-1025</v>
      </c>
      <c r="K25" s="86">
        <v>-943</v>
      </c>
      <c r="M25" s="35"/>
      <c r="N25" s="38"/>
      <c r="O25" s="38"/>
    </row>
    <row r="26" spans="5:13" ht="12.75">
      <c r="E26" s="20"/>
      <c r="G26" s="84"/>
      <c r="H26" s="22"/>
      <c r="I26" s="20"/>
      <c r="K26" s="84"/>
      <c r="M26" s="35"/>
    </row>
    <row r="27" spans="1:15" ht="12.75">
      <c r="A27" s="12" t="s">
        <v>144</v>
      </c>
      <c r="E27" s="20">
        <v>44</v>
      </c>
      <c r="G27" s="84">
        <v>26</v>
      </c>
      <c r="H27" s="22"/>
      <c r="I27" s="20">
        <f>62+48+44</f>
        <v>154</v>
      </c>
      <c r="K27" s="86">
        <v>63</v>
      </c>
      <c r="M27" s="35"/>
      <c r="N27" s="38"/>
      <c r="O27" s="38"/>
    </row>
    <row r="28" spans="5:13" ht="12.75">
      <c r="E28" s="20"/>
      <c r="G28" s="84"/>
      <c r="H28" s="22"/>
      <c r="I28" s="20"/>
      <c r="K28" s="84"/>
      <c r="M28" s="35"/>
    </row>
    <row r="29" spans="1:15" ht="12.75">
      <c r="A29" s="12" t="s">
        <v>8</v>
      </c>
      <c r="E29" s="21">
        <v>-6</v>
      </c>
      <c r="G29" s="85">
        <v>-2</v>
      </c>
      <c r="H29" s="22"/>
      <c r="I29" s="21">
        <f>-4-6-6</f>
        <v>-16</v>
      </c>
      <c r="K29" s="85">
        <v>-9</v>
      </c>
      <c r="M29" s="35"/>
      <c r="N29" s="38"/>
      <c r="O29" s="38"/>
    </row>
    <row r="30" spans="5:13" ht="12.75">
      <c r="E30" s="20"/>
      <c r="G30" s="84"/>
      <c r="H30" s="22"/>
      <c r="I30" s="20"/>
      <c r="K30" s="84"/>
      <c r="M30" s="35"/>
    </row>
    <row r="31" spans="1:15" ht="12.75">
      <c r="A31" s="4" t="s">
        <v>88</v>
      </c>
      <c r="E31" s="20">
        <f>SUM(E17:E29)</f>
        <v>1874</v>
      </c>
      <c r="G31" s="20">
        <f>SUM(G17:G29)</f>
        <v>1708</v>
      </c>
      <c r="H31" s="22"/>
      <c r="I31" s="20">
        <f>SUM(I17:I29)</f>
        <v>4183</v>
      </c>
      <c r="K31" s="20">
        <f>SUM(K17:K29)</f>
        <v>3736</v>
      </c>
      <c r="M31" s="35"/>
      <c r="N31" s="38"/>
      <c r="O31" s="38"/>
    </row>
    <row r="32" spans="5:13" ht="12.75">
      <c r="E32" s="20"/>
      <c r="G32" s="84"/>
      <c r="H32" s="22"/>
      <c r="I32" s="20"/>
      <c r="K32" s="84"/>
      <c r="M32" s="35"/>
    </row>
    <row r="33" spans="1:15" ht="12.75">
      <c r="A33" s="12" t="s">
        <v>15</v>
      </c>
      <c r="E33" s="21">
        <v>-405</v>
      </c>
      <c r="G33" s="85">
        <v>-387</v>
      </c>
      <c r="H33" s="22"/>
      <c r="I33" s="21">
        <f>-232-429-405</f>
        <v>-1066</v>
      </c>
      <c r="K33" s="84">
        <v>-1005</v>
      </c>
      <c r="M33" s="35"/>
      <c r="N33" s="38"/>
      <c r="O33" s="38"/>
    </row>
    <row r="34" spans="5:13" ht="12.75">
      <c r="E34" s="20"/>
      <c r="G34" s="84"/>
      <c r="H34" s="22"/>
      <c r="I34" s="20"/>
      <c r="K34" s="87"/>
      <c r="M34" s="35"/>
    </row>
    <row r="35" spans="1:15" ht="13.5" thickBot="1">
      <c r="A35" s="4" t="s">
        <v>151</v>
      </c>
      <c r="E35" s="55">
        <f>+SUM(E31:E33)</f>
        <v>1469</v>
      </c>
      <c r="G35" s="55">
        <f>+SUM(G31:G33)</f>
        <v>1321</v>
      </c>
      <c r="H35" s="22"/>
      <c r="I35" s="55">
        <f>+SUM(I31:I33)</f>
        <v>3117</v>
      </c>
      <c r="K35" s="55">
        <f>+SUM(K31:K33)</f>
        <v>2731</v>
      </c>
      <c r="M35" s="35"/>
      <c r="N35" s="38"/>
      <c r="O35" s="38"/>
    </row>
    <row r="36" spans="7:13" ht="12.75">
      <c r="G36" s="83"/>
      <c r="H36" s="22"/>
      <c r="K36" s="83"/>
      <c r="M36" s="22"/>
    </row>
    <row r="37" spans="1:13" ht="12.75">
      <c r="A37" s="4" t="s">
        <v>147</v>
      </c>
      <c r="G37" s="83"/>
      <c r="H37" s="22"/>
      <c r="K37" s="83"/>
      <c r="M37" s="22"/>
    </row>
    <row r="38" spans="1:15" ht="13.5" thickBot="1">
      <c r="A38" s="12" t="s">
        <v>180</v>
      </c>
      <c r="E38" s="89">
        <f>+E35</f>
        <v>1469</v>
      </c>
      <c r="G38" s="90">
        <f>+G35</f>
        <v>1321</v>
      </c>
      <c r="H38" s="22"/>
      <c r="I38" s="89">
        <f>+I35</f>
        <v>3117</v>
      </c>
      <c r="K38" s="90">
        <f>+K35</f>
        <v>2731</v>
      </c>
      <c r="M38" s="39"/>
      <c r="N38" s="38"/>
      <c r="O38" s="38"/>
    </row>
    <row r="39" spans="7:13" ht="12.75">
      <c r="G39" s="83"/>
      <c r="H39" s="22"/>
      <c r="K39" s="83"/>
      <c r="M39" s="22"/>
    </row>
    <row r="40" spans="1:13" ht="12.75">
      <c r="A40" s="48" t="s">
        <v>191</v>
      </c>
      <c r="B40" s="23"/>
      <c r="C40" s="23"/>
      <c r="D40" s="23"/>
      <c r="E40" s="23"/>
      <c r="F40" s="23"/>
      <c r="G40" s="74"/>
      <c r="H40" s="52"/>
      <c r="I40" s="23"/>
      <c r="J40" s="23"/>
      <c r="K40" s="74"/>
      <c r="M40" s="52"/>
    </row>
    <row r="41" spans="1:13" ht="15">
      <c r="A41" s="23" t="s">
        <v>13</v>
      </c>
      <c r="B41" s="23" t="s">
        <v>24</v>
      </c>
      <c r="C41" s="23"/>
      <c r="D41" s="23"/>
      <c r="E41" s="104">
        <f>+Notes!L263</f>
        <v>0.8601055078369721</v>
      </c>
      <c r="F41" s="105" t="s">
        <v>114</v>
      </c>
      <c r="G41" s="110">
        <f>+Notes!N263</f>
        <v>0.7734509025545544</v>
      </c>
      <c r="H41" s="105" t="s">
        <v>114</v>
      </c>
      <c r="I41" s="104">
        <f>+Notes!Q263</f>
        <v>1.8250162477384906</v>
      </c>
      <c r="J41" s="44" t="s">
        <v>114</v>
      </c>
      <c r="K41" s="110">
        <f>+Notes!S263</f>
        <v>1.5990116690965086</v>
      </c>
      <c r="L41" s="44" t="s">
        <v>114</v>
      </c>
      <c r="M41" s="139"/>
    </row>
    <row r="42" spans="1:13" ht="12.75">
      <c r="A42" s="23"/>
      <c r="B42" s="23"/>
      <c r="C42" s="23"/>
      <c r="D42" s="23"/>
      <c r="E42" s="23"/>
      <c r="F42" s="23"/>
      <c r="G42" s="74"/>
      <c r="H42" s="52"/>
      <c r="I42" s="23"/>
      <c r="J42" s="23"/>
      <c r="K42" s="74"/>
      <c r="M42" s="52"/>
    </row>
    <row r="43" spans="1:13" ht="13.5" thickBot="1">
      <c r="A43" s="23" t="s">
        <v>14</v>
      </c>
      <c r="B43" s="23" t="s">
        <v>25</v>
      </c>
      <c r="C43" s="23"/>
      <c r="D43" s="23"/>
      <c r="E43" s="88" t="s">
        <v>87</v>
      </c>
      <c r="F43" s="74"/>
      <c r="G43" s="88" t="s">
        <v>87</v>
      </c>
      <c r="H43" s="74"/>
      <c r="I43" s="88" t="s">
        <v>87</v>
      </c>
      <c r="J43" s="23"/>
      <c r="K43" s="88" t="s">
        <v>87</v>
      </c>
      <c r="M43" s="69"/>
    </row>
    <row r="44" spans="1:13" ht="12.75">
      <c r="A44" s="23"/>
      <c r="B44" s="23"/>
      <c r="C44" s="23"/>
      <c r="D44" s="23"/>
      <c r="E44" s="23"/>
      <c r="F44" s="23"/>
      <c r="G44" s="74"/>
      <c r="H44" s="23"/>
      <c r="I44" s="23"/>
      <c r="J44" s="23"/>
      <c r="K44" s="23"/>
      <c r="M44" s="22"/>
    </row>
    <row r="45" spans="1:11" ht="15">
      <c r="A45" s="107" t="s">
        <v>114</v>
      </c>
      <c r="B45" s="191" t="s">
        <v>279</v>
      </c>
      <c r="C45" s="46"/>
      <c r="D45" s="46"/>
      <c r="E45" s="46"/>
      <c r="F45" s="23"/>
      <c r="G45" s="23"/>
      <c r="H45" s="23"/>
      <c r="I45" s="23"/>
      <c r="J45" s="23"/>
      <c r="K45" s="23"/>
    </row>
    <row r="46" spans="1:11" ht="12.75">
      <c r="A46" s="75"/>
      <c r="B46" s="75"/>
      <c r="C46" s="75"/>
      <c r="D46" s="75"/>
      <c r="E46" s="75"/>
      <c r="F46" s="75"/>
      <c r="G46" s="75"/>
      <c r="H46" s="75"/>
      <c r="I46" s="75"/>
      <c r="J46" s="75"/>
      <c r="K46" s="75"/>
    </row>
    <row r="47" spans="1:11" ht="12.75">
      <c r="A47" s="186"/>
      <c r="B47" s="186"/>
      <c r="C47" s="186"/>
      <c r="D47" s="186"/>
      <c r="E47" s="186"/>
      <c r="F47" s="186"/>
      <c r="G47" s="186"/>
      <c r="H47" s="186"/>
      <c r="I47" s="186"/>
      <c r="J47" s="186"/>
      <c r="K47" s="186"/>
    </row>
    <row r="48" spans="1:11" ht="14.25" customHeight="1">
      <c r="A48" s="76"/>
      <c r="B48" s="76"/>
      <c r="C48" s="76"/>
      <c r="D48" s="76"/>
      <c r="E48" s="76"/>
      <c r="F48" s="76"/>
      <c r="G48" s="76"/>
      <c r="H48" s="76"/>
      <c r="I48" s="76"/>
      <c r="J48" s="76"/>
      <c r="K48" s="76"/>
    </row>
    <row r="49" spans="1:11" ht="27" customHeight="1">
      <c r="A49" s="207" t="s">
        <v>208</v>
      </c>
      <c r="B49" s="208"/>
      <c r="C49" s="208"/>
      <c r="D49" s="208"/>
      <c r="E49" s="208"/>
      <c r="F49" s="208"/>
      <c r="G49" s="208"/>
      <c r="H49" s="208"/>
      <c r="I49" s="208"/>
      <c r="J49" s="208"/>
      <c r="K49" s="208"/>
    </row>
    <row r="51" spans="4:14" ht="12.75">
      <c r="D51" s="209"/>
      <c r="E51" s="209"/>
      <c r="F51" s="209"/>
      <c r="G51" s="209"/>
      <c r="H51" s="209"/>
      <c r="I51" s="209"/>
      <c r="J51" s="209"/>
      <c r="K51" s="209"/>
      <c r="L51" s="209"/>
      <c r="M51" s="209"/>
      <c r="N51" s="209"/>
    </row>
    <row r="52" spans="1:6" ht="12.75">
      <c r="A52" s="205"/>
      <c r="B52" s="206"/>
      <c r="C52" s="206"/>
      <c r="D52" s="206"/>
      <c r="E52" s="206"/>
      <c r="F52" s="206"/>
    </row>
    <row r="53" spans="1:6" ht="12.75">
      <c r="A53" s="206"/>
      <c r="B53" s="206"/>
      <c r="C53" s="206"/>
      <c r="D53" s="206"/>
      <c r="E53" s="206"/>
      <c r="F53" s="206"/>
    </row>
  </sheetData>
  <mergeCells count="12">
    <mergeCell ref="A1:K1"/>
    <mergeCell ref="A2:K2"/>
    <mergeCell ref="A3:K3"/>
    <mergeCell ref="A5:K5"/>
    <mergeCell ref="A4:K4"/>
    <mergeCell ref="A52:F53"/>
    <mergeCell ref="A49:K49"/>
    <mergeCell ref="D51:N51"/>
    <mergeCell ref="M4:W4"/>
    <mergeCell ref="E8:G8"/>
    <mergeCell ref="I8:K8"/>
    <mergeCell ref="A6:K6"/>
  </mergeCells>
  <printOptions/>
  <pageMargins left="0.66" right="0.28"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6"/>
  <sheetViews>
    <sheetView workbookViewId="0" topLeftCell="A35">
      <selection activeCell="C41" sqref="C41"/>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213" t="str">
        <f>+'Income Statements'!A1:K1</f>
        <v>TEX CYCLE TECHNOLOGY (M) BERHAD</v>
      </c>
      <c r="B1" s="213"/>
      <c r="C1" s="213"/>
      <c r="D1" s="213"/>
      <c r="E1" s="213"/>
      <c r="F1" s="213"/>
    </row>
    <row r="2" spans="1:6" ht="9.75" customHeight="1">
      <c r="A2" s="214" t="str">
        <f>+'Income Statements'!A2:K2</f>
        <v>Company's No.: 642619-P</v>
      </c>
      <c r="B2" s="214"/>
      <c r="C2" s="214"/>
      <c r="D2" s="214"/>
      <c r="E2" s="214"/>
      <c r="F2" s="214"/>
    </row>
    <row r="3" spans="1:6" ht="9.75" customHeight="1">
      <c r="A3" s="214" t="s">
        <v>16</v>
      </c>
      <c r="B3" s="214"/>
      <c r="C3" s="214"/>
      <c r="D3" s="214"/>
      <c r="E3" s="214"/>
      <c r="F3" s="214"/>
    </row>
    <row r="4" spans="1:6" ht="19.5" customHeight="1">
      <c r="A4" s="217" t="s">
        <v>264</v>
      </c>
      <c r="B4" s="217"/>
      <c r="C4" s="217"/>
      <c r="D4" s="217"/>
      <c r="E4" s="217"/>
      <c r="F4" s="217"/>
    </row>
    <row r="5" spans="1:6" ht="19.5" customHeight="1" thickBot="1">
      <c r="A5" s="218" t="s">
        <v>140</v>
      </c>
      <c r="B5" s="218"/>
      <c r="C5" s="218"/>
      <c r="D5" s="218"/>
      <c r="E5" s="218"/>
      <c r="F5" s="218"/>
    </row>
    <row r="6" spans="1:6" ht="12.75">
      <c r="A6" s="212" t="s">
        <v>26</v>
      </c>
      <c r="B6" s="212"/>
      <c r="C6" s="212"/>
      <c r="D6" s="212"/>
      <c r="E6" s="212"/>
      <c r="F6" s="212"/>
    </row>
    <row r="7" spans="1:6" ht="15.75" customHeight="1">
      <c r="A7" s="7"/>
      <c r="B7" s="7"/>
      <c r="C7" s="7"/>
      <c r="D7" s="7"/>
      <c r="E7" s="7"/>
      <c r="F7" s="7"/>
    </row>
    <row r="8" spans="1:6" ht="12.75">
      <c r="A8" s="16"/>
      <c r="B8" s="17"/>
      <c r="C8" s="17"/>
      <c r="D8" s="80" t="s">
        <v>177</v>
      </c>
      <c r="E8" s="80"/>
      <c r="F8" s="80" t="s">
        <v>177</v>
      </c>
    </row>
    <row r="9" spans="1:6" ht="15" customHeight="1">
      <c r="A9" s="16"/>
      <c r="B9" s="17"/>
      <c r="C9" s="17"/>
      <c r="D9" s="81" t="str">
        <f>+'Income Statements'!E10</f>
        <v>30.09.2007</v>
      </c>
      <c r="E9" s="81"/>
      <c r="F9" s="81" t="s">
        <v>197</v>
      </c>
    </row>
    <row r="10" spans="1:6" ht="15" customHeight="1">
      <c r="A10" s="16"/>
      <c r="B10" s="17"/>
      <c r="C10" s="17"/>
      <c r="D10" s="82" t="s">
        <v>143</v>
      </c>
      <c r="E10" s="82"/>
      <c r="F10" s="82" t="s">
        <v>143</v>
      </c>
    </row>
    <row r="11" spans="1:6" ht="15" customHeight="1">
      <c r="A11" s="91" t="s">
        <v>148</v>
      </c>
      <c r="B11" s="17"/>
      <c r="D11" s="82"/>
      <c r="E11" s="82"/>
      <c r="F11" s="82"/>
    </row>
    <row r="12" spans="2:6" ht="12.75">
      <c r="B12" s="3" t="s">
        <v>105</v>
      </c>
      <c r="D12" s="18">
        <v>7529</v>
      </c>
      <c r="E12" s="24"/>
      <c r="F12" s="18">
        <f>9846-2748</f>
        <v>7098</v>
      </c>
    </row>
    <row r="13" spans="2:6" ht="12.75">
      <c r="B13" s="3" t="s">
        <v>207</v>
      </c>
      <c r="D13" s="18">
        <v>5900</v>
      </c>
      <c r="E13" s="24"/>
      <c r="F13" s="18">
        <v>5453</v>
      </c>
    </row>
    <row r="14" spans="2:6" ht="12.75">
      <c r="B14" s="3" t="s">
        <v>238</v>
      </c>
      <c r="D14" s="18">
        <v>2726</v>
      </c>
      <c r="E14" s="24"/>
      <c r="F14" s="18">
        <v>2748</v>
      </c>
    </row>
    <row r="15" spans="2:6" ht="15" customHeight="1">
      <c r="B15" s="3" t="s">
        <v>169</v>
      </c>
      <c r="D15" s="18">
        <v>584</v>
      </c>
      <c r="E15" s="24"/>
      <c r="F15" s="18">
        <v>584</v>
      </c>
    </row>
    <row r="16" spans="2:6" ht="15" customHeight="1">
      <c r="B16" s="3"/>
      <c r="D16" s="30">
        <f>SUM(D12:D15)</f>
        <v>16739</v>
      </c>
      <c r="E16" s="24"/>
      <c r="F16" s="30">
        <f>SUM(F12:F15)</f>
        <v>15883</v>
      </c>
    </row>
    <row r="17" spans="1:6" ht="15" customHeight="1">
      <c r="A17" s="17"/>
      <c r="B17" s="17"/>
      <c r="D17" s="18"/>
      <c r="E17" s="24"/>
      <c r="F17" s="18"/>
    </row>
    <row r="18" spans="1:6" ht="15" customHeight="1">
      <c r="A18" s="91" t="s">
        <v>27</v>
      </c>
      <c r="B18" s="17"/>
      <c r="D18" s="18"/>
      <c r="E18" s="24"/>
      <c r="F18" s="18"/>
    </row>
    <row r="19" spans="1:6" ht="15" customHeight="1">
      <c r="A19" s="17"/>
      <c r="B19" s="37" t="s">
        <v>98</v>
      </c>
      <c r="D19" s="18">
        <v>348</v>
      </c>
      <c r="E19" s="24"/>
      <c r="F19" s="18">
        <v>269</v>
      </c>
    </row>
    <row r="20" spans="1:6" ht="15" customHeight="1">
      <c r="A20" s="17"/>
      <c r="B20" s="3" t="s">
        <v>158</v>
      </c>
      <c r="D20" s="18">
        <v>4240</v>
      </c>
      <c r="E20" s="24"/>
      <c r="F20" s="18">
        <v>3535</v>
      </c>
    </row>
    <row r="21" spans="1:6" ht="15" customHeight="1">
      <c r="A21" s="17"/>
      <c r="B21" s="3" t="s">
        <v>159</v>
      </c>
      <c r="D21" s="18">
        <v>700</v>
      </c>
      <c r="E21" s="24"/>
      <c r="F21" s="18">
        <v>306</v>
      </c>
    </row>
    <row r="22" spans="1:9" ht="15" customHeight="1">
      <c r="A22" s="17"/>
      <c r="B22" s="3" t="s">
        <v>160</v>
      </c>
      <c r="D22" s="18">
        <v>0</v>
      </c>
      <c r="E22" s="22"/>
      <c r="F22" s="18">
        <v>72</v>
      </c>
      <c r="I22" s="63"/>
    </row>
    <row r="23" spans="1:6" ht="15" customHeight="1">
      <c r="A23" s="17"/>
      <c r="B23" s="3" t="s">
        <v>161</v>
      </c>
      <c r="D23" s="18">
        <v>10337</v>
      </c>
      <c r="E23" s="24"/>
      <c r="F23" s="18">
        <v>9134</v>
      </c>
    </row>
    <row r="24" spans="1:6" ht="15" customHeight="1">
      <c r="A24" s="17"/>
      <c r="B24" s="3"/>
      <c r="D24" s="30">
        <f>SUM(D19:D23)</f>
        <v>15625</v>
      </c>
      <c r="E24" s="24"/>
      <c r="F24" s="30">
        <f>SUM(F19:F23)</f>
        <v>13316</v>
      </c>
    </row>
    <row r="25" spans="1:6" ht="15" customHeight="1">
      <c r="A25" s="91"/>
      <c r="B25" s="3"/>
      <c r="D25" s="18"/>
      <c r="E25" s="24"/>
      <c r="F25" s="18"/>
    </row>
    <row r="26" spans="1:6" ht="15" customHeight="1">
      <c r="A26" s="91" t="s">
        <v>28</v>
      </c>
      <c r="B26" s="17"/>
      <c r="D26" s="18"/>
      <c r="E26" s="24"/>
      <c r="F26" s="18"/>
    </row>
    <row r="27" spans="1:6" ht="15" customHeight="1">
      <c r="A27" s="17"/>
      <c r="B27" s="3" t="s">
        <v>99</v>
      </c>
      <c r="D27" s="18">
        <v>193</v>
      </c>
      <c r="E27" s="24"/>
      <c r="F27" s="18">
        <v>94</v>
      </c>
    </row>
    <row r="28" spans="1:6" ht="15" customHeight="1">
      <c r="A28" s="17"/>
      <c r="B28" s="3" t="s">
        <v>162</v>
      </c>
      <c r="D28" s="18">
        <v>80</v>
      </c>
      <c r="E28" s="24"/>
      <c r="F28" s="18">
        <v>102</v>
      </c>
    </row>
    <row r="29" spans="1:6" ht="15" customHeight="1">
      <c r="A29" s="17"/>
      <c r="B29" s="3" t="s">
        <v>163</v>
      </c>
      <c r="D29" s="18">
        <v>858</v>
      </c>
      <c r="E29" s="24"/>
      <c r="F29" s="18">
        <v>935</v>
      </c>
    </row>
    <row r="30" spans="1:6" ht="15" customHeight="1">
      <c r="A30" s="17"/>
      <c r="B30" s="3" t="s">
        <v>270</v>
      </c>
      <c r="D30" s="18">
        <v>75</v>
      </c>
      <c r="E30" s="24"/>
      <c r="F30" s="18">
        <v>0</v>
      </c>
    </row>
    <row r="31" spans="1:6" ht="15" customHeight="1" hidden="1">
      <c r="A31" s="17"/>
      <c r="B31" s="3" t="s">
        <v>188</v>
      </c>
      <c r="D31" s="18">
        <v>0</v>
      </c>
      <c r="E31" s="24"/>
      <c r="F31" s="18">
        <v>0</v>
      </c>
    </row>
    <row r="32" spans="1:6" ht="15" customHeight="1">
      <c r="A32" s="16"/>
      <c r="B32" s="17"/>
      <c r="C32" s="3" t="s">
        <v>22</v>
      </c>
      <c r="D32" s="30">
        <f>SUM(D27:D31)</f>
        <v>1206</v>
      </c>
      <c r="E32" s="24"/>
      <c r="F32" s="30">
        <f>SUM(F27:F31)</f>
        <v>1131</v>
      </c>
    </row>
    <row r="33" spans="1:6" ht="15" customHeight="1">
      <c r="A33" s="91" t="s">
        <v>149</v>
      </c>
      <c r="C33" s="17"/>
      <c r="D33" s="18">
        <f>+D24-D32</f>
        <v>14419</v>
      </c>
      <c r="E33" s="24"/>
      <c r="F33" s="18">
        <f>+F24-F32</f>
        <v>12185</v>
      </c>
    </row>
    <row r="34" spans="1:6" ht="15" customHeight="1" thickBot="1">
      <c r="A34" s="16"/>
      <c r="B34" s="17"/>
      <c r="C34" s="17"/>
      <c r="D34" s="106">
        <f>+D33+D16</f>
        <v>31158</v>
      </c>
      <c r="E34" s="24"/>
      <c r="F34" s="106">
        <f>+F33+F16</f>
        <v>28068</v>
      </c>
    </row>
    <row r="35" spans="1:6" ht="15" customHeight="1">
      <c r="A35" s="16"/>
      <c r="B35" s="17"/>
      <c r="C35" s="17"/>
      <c r="D35" s="18"/>
      <c r="E35" s="24"/>
      <c r="F35" s="18"/>
    </row>
    <row r="36" spans="1:6" ht="15" customHeight="1">
      <c r="A36" s="91" t="s">
        <v>150</v>
      </c>
      <c r="C36" s="17"/>
      <c r="D36" s="18"/>
      <c r="E36" s="24"/>
      <c r="F36" s="18"/>
    </row>
    <row r="37" spans="1:6" ht="15" customHeight="1">
      <c r="A37" s="16"/>
      <c r="B37" s="3" t="s">
        <v>164</v>
      </c>
      <c r="D37" s="18">
        <f>+'Statement of Changes in Equity'!G21</f>
        <v>17079</v>
      </c>
      <c r="E37" s="24"/>
      <c r="F37" s="18">
        <f>+'Statement of Changes in Equity'!G11</f>
        <v>17079</v>
      </c>
    </row>
    <row r="38" spans="1:6" ht="15" customHeight="1">
      <c r="A38" s="16"/>
      <c r="B38" s="3" t="s">
        <v>165</v>
      </c>
      <c r="D38" s="18">
        <f>+'Statement of Changes in Equity'!I21</f>
        <v>4522</v>
      </c>
      <c r="E38" s="24"/>
      <c r="F38" s="18">
        <f>+'Statement of Changes in Equity'!I11</f>
        <v>4522</v>
      </c>
    </row>
    <row r="39" spans="1:6" ht="15" customHeight="1">
      <c r="A39" s="16"/>
      <c r="B39" s="3" t="s">
        <v>166</v>
      </c>
      <c r="D39" s="18">
        <v>8953</v>
      </c>
      <c r="E39" s="24"/>
      <c r="F39" s="18">
        <v>6012</v>
      </c>
    </row>
    <row r="40" spans="1:6" ht="15" customHeight="1">
      <c r="A40" s="16"/>
      <c r="B40" s="3" t="s">
        <v>125</v>
      </c>
      <c r="D40" s="30">
        <f>SUM(D37:D39)</f>
        <v>30554</v>
      </c>
      <c r="E40" s="24"/>
      <c r="F40" s="30">
        <f>SUM(F37:F39)</f>
        <v>27613</v>
      </c>
    </row>
    <row r="41" spans="1:6" ht="15" customHeight="1">
      <c r="A41" s="16"/>
      <c r="B41" s="17"/>
      <c r="D41" s="24"/>
      <c r="E41" s="24"/>
      <c r="F41" s="18"/>
    </row>
    <row r="42" spans="1:6" ht="15" customHeight="1">
      <c r="A42" s="16"/>
      <c r="B42" s="3" t="s">
        <v>99</v>
      </c>
      <c r="D42" s="18">
        <v>272</v>
      </c>
      <c r="E42" s="24"/>
      <c r="F42" s="18">
        <v>123</v>
      </c>
    </row>
    <row r="43" spans="1:6" ht="15" customHeight="1">
      <c r="A43" s="16"/>
      <c r="B43" s="3" t="s">
        <v>167</v>
      </c>
      <c r="D43" s="18">
        <v>332</v>
      </c>
      <c r="E43" s="24"/>
      <c r="F43" s="18">
        <v>332</v>
      </c>
    </row>
    <row r="44" spans="1:6" ht="15" customHeight="1">
      <c r="A44" s="16"/>
      <c r="B44" s="3" t="s">
        <v>168</v>
      </c>
      <c r="D44" s="30">
        <f>SUM(D42:D43)</f>
        <v>604</v>
      </c>
      <c r="E44" s="24"/>
      <c r="F44" s="30">
        <f>SUM(F42:F43)</f>
        <v>455</v>
      </c>
    </row>
    <row r="45" spans="1:8" ht="15" customHeight="1" thickBot="1">
      <c r="A45" s="16"/>
      <c r="B45" s="17"/>
      <c r="C45" s="17"/>
      <c r="D45" s="92">
        <f>+D40+D44</f>
        <v>31158</v>
      </c>
      <c r="E45" s="24"/>
      <c r="F45" s="92">
        <f>+F40+F44</f>
        <v>28068</v>
      </c>
      <c r="H45" s="26">
        <f>+F34-F45</f>
        <v>0</v>
      </c>
    </row>
    <row r="46" spans="1:8" ht="15" customHeight="1">
      <c r="A46" s="16"/>
      <c r="B46" s="17"/>
      <c r="C46" s="17"/>
      <c r="D46" s="24"/>
      <c r="E46" s="24"/>
      <c r="F46" s="18"/>
      <c r="H46" s="26">
        <f>+D34-D45</f>
        <v>0</v>
      </c>
    </row>
    <row r="47" spans="1:7" ht="15" customHeight="1" thickBot="1">
      <c r="A47" s="91" t="s">
        <v>138</v>
      </c>
      <c r="C47" s="17"/>
      <c r="D47" s="93">
        <f>+D40/170793000*100*1000</f>
        <v>17.889491958101328</v>
      </c>
      <c r="E47" s="43" t="s">
        <v>114</v>
      </c>
      <c r="F47" s="93">
        <f>+F40/170793000*100*1000</f>
        <v>16.167524430158146</v>
      </c>
      <c r="G47" s="43" t="s">
        <v>114</v>
      </c>
    </row>
    <row r="48" spans="1:6" ht="15" customHeight="1">
      <c r="A48" s="16"/>
      <c r="B48" s="17"/>
      <c r="C48" s="17"/>
      <c r="D48" s="25"/>
      <c r="E48" s="25"/>
      <c r="F48" s="42"/>
    </row>
    <row r="49" spans="1:7" ht="15">
      <c r="A49" s="108" t="s">
        <v>114</v>
      </c>
      <c r="B49" s="215" t="s">
        <v>279</v>
      </c>
      <c r="C49" s="215"/>
      <c r="D49" s="215"/>
      <c r="E49" s="215"/>
      <c r="F49" s="215"/>
      <c r="G49" s="115"/>
    </row>
    <row r="50" spans="1:11" ht="14.25" customHeight="1">
      <c r="A50" s="73"/>
      <c r="B50" s="73"/>
      <c r="C50" s="73"/>
      <c r="D50" s="73"/>
      <c r="E50" s="73"/>
      <c r="F50" s="73"/>
      <c r="G50" s="73"/>
      <c r="H50" s="5"/>
      <c r="I50" s="5"/>
      <c r="J50" s="5"/>
      <c r="K50" s="5"/>
    </row>
    <row r="51" spans="1:11" ht="14.25" customHeight="1">
      <c r="A51" s="73"/>
      <c r="B51" s="73"/>
      <c r="C51" s="73"/>
      <c r="D51" s="73"/>
      <c r="E51" s="73"/>
      <c r="F51" s="73"/>
      <c r="G51" s="73"/>
      <c r="H51" s="5"/>
      <c r="I51" s="5"/>
      <c r="J51" s="5"/>
      <c r="K51" s="5"/>
    </row>
    <row r="52" spans="1:11" ht="27" customHeight="1">
      <c r="A52" s="216" t="s">
        <v>209</v>
      </c>
      <c r="B52" s="216"/>
      <c r="C52" s="216"/>
      <c r="D52" s="216"/>
      <c r="E52" s="216"/>
      <c r="F52" s="216"/>
      <c r="G52" s="216"/>
      <c r="H52" s="5"/>
      <c r="I52" s="5"/>
      <c r="J52" s="5"/>
      <c r="K52" s="5"/>
    </row>
    <row r="56" spans="4:6" ht="12.75">
      <c r="D56" s="36"/>
      <c r="F56" s="36"/>
    </row>
  </sheetData>
  <mergeCells count="8">
    <mergeCell ref="A1:F1"/>
    <mergeCell ref="A3:F3"/>
    <mergeCell ref="A5:F5"/>
    <mergeCell ref="A6:F6"/>
    <mergeCell ref="B49:F49"/>
    <mergeCell ref="A52:G52"/>
    <mergeCell ref="A2:F2"/>
    <mergeCell ref="A4:F4"/>
  </mergeCells>
  <printOptions/>
  <pageMargins left="0.91" right="0" top="0.41"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42"/>
  <sheetViews>
    <sheetView workbookViewId="0" topLeftCell="A34">
      <selection activeCell="E11" sqref="E11"/>
    </sheetView>
  </sheetViews>
  <sheetFormatPr defaultColWidth="9.33203125" defaultRowHeight="12.75"/>
  <cols>
    <col min="1" max="3" width="3.83203125" style="12" customWidth="1"/>
    <col min="4" max="4" width="22.33203125" style="12" customWidth="1"/>
    <col min="5" max="5" width="8" style="12" customWidth="1"/>
    <col min="6" max="6" width="2.33203125" style="12" customWidth="1"/>
    <col min="7" max="7" width="15.83203125" style="12" customWidth="1"/>
    <col min="8" max="8" width="2.33203125" style="12" customWidth="1"/>
    <col min="9" max="9" width="15.83203125" style="12" customWidth="1"/>
    <col min="10" max="10" width="2.33203125" style="12" customWidth="1"/>
    <col min="11" max="11" width="15.83203125" style="23" customWidth="1"/>
    <col min="12" max="12" width="2.33203125" style="12" customWidth="1"/>
    <col min="13" max="13" width="16.33203125" style="12" customWidth="1"/>
    <col min="14" max="14" width="2.33203125" style="12" customWidth="1"/>
    <col min="15" max="15" width="15.83203125" style="12" customWidth="1"/>
    <col min="16" max="16384" width="9.33203125" style="12" customWidth="1"/>
  </cols>
  <sheetData>
    <row r="1" spans="1:15" ht="19.5" customHeight="1">
      <c r="A1" s="213" t="str">
        <f>+'Income Statements'!A1:K1</f>
        <v>TEX CYCLE TECHNOLOGY (M) BERHAD</v>
      </c>
      <c r="B1" s="213"/>
      <c r="C1" s="213"/>
      <c r="D1" s="213"/>
      <c r="E1" s="213"/>
      <c r="F1" s="213"/>
      <c r="G1" s="213"/>
      <c r="H1" s="213"/>
      <c r="I1" s="213"/>
      <c r="J1" s="213"/>
      <c r="K1" s="213"/>
      <c r="L1" s="213"/>
      <c r="M1" s="213"/>
      <c r="N1" s="213"/>
      <c r="O1" s="213"/>
    </row>
    <row r="2" spans="1:15" ht="9.75" customHeight="1">
      <c r="A2" s="214" t="str">
        <f>+'Income Statements'!A2:K2</f>
        <v>Company's No.: 642619-P</v>
      </c>
      <c r="B2" s="214"/>
      <c r="C2" s="214"/>
      <c r="D2" s="214"/>
      <c r="E2" s="214"/>
      <c r="F2" s="214"/>
      <c r="G2" s="214"/>
      <c r="H2" s="214"/>
      <c r="I2" s="214"/>
      <c r="J2" s="214"/>
      <c r="K2" s="214"/>
      <c r="L2" s="214"/>
      <c r="M2" s="214"/>
      <c r="N2" s="214"/>
      <c r="O2" s="214"/>
    </row>
    <row r="3" spans="1:15" ht="9.75" customHeight="1">
      <c r="A3" s="214" t="s">
        <v>16</v>
      </c>
      <c r="B3" s="214"/>
      <c r="C3" s="214"/>
      <c r="D3" s="214"/>
      <c r="E3" s="214"/>
      <c r="F3" s="214"/>
      <c r="G3" s="214"/>
      <c r="H3" s="214"/>
      <c r="I3" s="214"/>
      <c r="J3" s="214"/>
      <c r="K3" s="214"/>
      <c r="L3" s="214"/>
      <c r="M3" s="214"/>
      <c r="N3" s="214"/>
      <c r="O3" s="214"/>
    </row>
    <row r="4" spans="1:15" ht="19.5" customHeight="1">
      <c r="A4" s="217" t="s">
        <v>264</v>
      </c>
      <c r="B4" s="217"/>
      <c r="C4" s="217"/>
      <c r="D4" s="217"/>
      <c r="E4" s="217"/>
      <c r="F4" s="217"/>
      <c r="G4" s="217"/>
      <c r="H4" s="217"/>
      <c r="I4" s="217"/>
      <c r="J4" s="217"/>
      <c r="K4" s="217"/>
      <c r="L4" s="217"/>
      <c r="M4" s="217"/>
      <c r="N4" s="217"/>
      <c r="O4" s="217"/>
    </row>
    <row r="5" spans="1:15" ht="19.5" customHeight="1" thickBot="1">
      <c r="A5" s="210" t="s">
        <v>141</v>
      </c>
      <c r="B5" s="210"/>
      <c r="C5" s="210"/>
      <c r="D5" s="210"/>
      <c r="E5" s="210"/>
      <c r="F5" s="210"/>
      <c r="G5" s="210"/>
      <c r="H5" s="210"/>
      <c r="I5" s="210"/>
      <c r="J5" s="210"/>
      <c r="K5" s="210"/>
      <c r="L5" s="210"/>
      <c r="M5" s="210"/>
      <c r="N5" s="210"/>
      <c r="O5" s="210"/>
    </row>
    <row r="6" spans="1:15" ht="12.75">
      <c r="A6" s="212" t="s">
        <v>26</v>
      </c>
      <c r="B6" s="212"/>
      <c r="C6" s="212"/>
      <c r="D6" s="212"/>
      <c r="E6" s="212"/>
      <c r="F6" s="212"/>
      <c r="G6" s="212"/>
      <c r="H6" s="212"/>
      <c r="I6" s="212"/>
      <c r="J6" s="212"/>
      <c r="K6" s="212"/>
      <c r="L6" s="212"/>
      <c r="M6" s="212"/>
      <c r="N6" s="212"/>
      <c r="O6" s="212"/>
    </row>
    <row r="7" spans="1:15" ht="20.25" customHeight="1">
      <c r="A7" s="6"/>
      <c r="B7" s="6"/>
      <c r="C7" s="6"/>
      <c r="D7" s="6"/>
      <c r="E7" s="6"/>
      <c r="F7" s="6"/>
      <c r="G7" s="6"/>
      <c r="H7" s="6"/>
      <c r="I7" s="6"/>
      <c r="J7" s="6"/>
      <c r="K7" s="6"/>
      <c r="L7" s="6"/>
      <c r="M7" s="6"/>
      <c r="N7" s="6"/>
      <c r="O7" s="6"/>
    </row>
    <row r="8" spans="1:15" ht="51">
      <c r="A8" s="16"/>
      <c r="B8" s="16"/>
      <c r="C8" s="17"/>
      <c r="D8" s="17"/>
      <c r="E8" s="2" t="s">
        <v>153</v>
      </c>
      <c r="F8" s="80"/>
      <c r="G8" s="80" t="s">
        <v>17</v>
      </c>
      <c r="H8" s="80"/>
      <c r="I8" s="94" t="s">
        <v>173</v>
      </c>
      <c r="J8" s="80"/>
      <c r="K8" s="95" t="s">
        <v>172</v>
      </c>
      <c r="L8" s="80"/>
      <c r="M8" s="80" t="s">
        <v>258</v>
      </c>
      <c r="N8" s="80"/>
      <c r="O8" s="80" t="s">
        <v>29</v>
      </c>
    </row>
    <row r="9" spans="1:15" ht="15" customHeight="1">
      <c r="A9" s="16"/>
      <c r="B9" s="16"/>
      <c r="C9" s="17"/>
      <c r="D9" s="17"/>
      <c r="F9" s="1"/>
      <c r="G9" s="82" t="s">
        <v>143</v>
      </c>
      <c r="H9" s="82"/>
      <c r="I9" s="82" t="s">
        <v>143</v>
      </c>
      <c r="J9" s="82"/>
      <c r="K9" s="82" t="s">
        <v>143</v>
      </c>
      <c r="L9" s="82"/>
      <c r="M9" s="82" t="s">
        <v>143</v>
      </c>
      <c r="N9" s="82"/>
      <c r="O9" s="82" t="s">
        <v>143</v>
      </c>
    </row>
    <row r="10" spans="1:15" ht="15" customHeight="1">
      <c r="A10" s="16"/>
      <c r="B10" s="16"/>
      <c r="C10" s="17"/>
      <c r="D10" s="17"/>
      <c r="F10" s="1"/>
      <c r="G10" s="1"/>
      <c r="H10" s="1"/>
      <c r="I10" s="1"/>
      <c r="J10" s="1"/>
      <c r="K10" s="66"/>
      <c r="L10" s="1"/>
      <c r="M10" s="1"/>
      <c r="N10" s="1"/>
      <c r="O10" s="1"/>
    </row>
    <row r="11" spans="1:15" ht="15" customHeight="1">
      <c r="A11" s="4" t="s">
        <v>210</v>
      </c>
      <c r="G11" s="79">
        <v>17079</v>
      </c>
      <c r="H11" s="20"/>
      <c r="I11" s="20">
        <v>4522</v>
      </c>
      <c r="J11" s="20"/>
      <c r="K11" s="50">
        <v>0</v>
      </c>
      <c r="L11" s="20"/>
      <c r="M11" s="20">
        <v>6012</v>
      </c>
      <c r="N11" s="20"/>
      <c r="O11" s="20">
        <f>SUM(G11:M11)</f>
        <v>27613</v>
      </c>
    </row>
    <row r="12" spans="7:15" ht="15" customHeight="1">
      <c r="G12" s="20"/>
      <c r="H12" s="20"/>
      <c r="I12" s="20"/>
      <c r="J12" s="20"/>
      <c r="K12" s="50"/>
      <c r="L12" s="20"/>
      <c r="M12" s="20"/>
      <c r="N12" s="20"/>
      <c r="O12" s="20"/>
    </row>
    <row r="13" spans="1:15" ht="15" customHeight="1">
      <c r="A13" s="12" t="s">
        <v>211</v>
      </c>
      <c r="E13" s="11" t="s">
        <v>36</v>
      </c>
      <c r="G13" s="84" t="s">
        <v>127</v>
      </c>
      <c r="H13" s="84"/>
      <c r="I13" s="84" t="s">
        <v>127</v>
      </c>
      <c r="J13" s="20"/>
      <c r="K13" s="50">
        <v>0</v>
      </c>
      <c r="L13" s="20"/>
      <c r="M13" s="20">
        <v>447</v>
      </c>
      <c r="N13" s="20"/>
      <c r="O13" s="20">
        <f>SUM(G13:M13)</f>
        <v>447</v>
      </c>
    </row>
    <row r="14" spans="7:15" ht="15" customHeight="1">
      <c r="G14" s="86"/>
      <c r="H14" s="86"/>
      <c r="I14" s="86"/>
      <c r="J14" s="35"/>
      <c r="K14" s="64"/>
      <c r="L14" s="35"/>
      <c r="M14" s="35"/>
      <c r="N14" s="35"/>
      <c r="O14" s="35"/>
    </row>
    <row r="15" spans="1:16" ht="15" customHeight="1">
      <c r="A15" s="22" t="s">
        <v>151</v>
      </c>
      <c r="B15" s="22"/>
      <c r="C15" s="22"/>
      <c r="D15" s="22"/>
      <c r="E15" s="22"/>
      <c r="F15" s="22"/>
      <c r="G15" s="86" t="s">
        <v>127</v>
      </c>
      <c r="H15" s="86"/>
      <c r="I15" s="86" t="s">
        <v>127</v>
      </c>
      <c r="J15" s="35"/>
      <c r="K15" s="69" t="s">
        <v>127</v>
      </c>
      <c r="L15" s="35"/>
      <c r="M15" s="35">
        <f>+'Income Statements'!I35</f>
        <v>3117</v>
      </c>
      <c r="N15" s="35"/>
      <c r="O15" s="35">
        <f>SUM(G15:M15)</f>
        <v>3117</v>
      </c>
      <c r="P15" s="22"/>
    </row>
    <row r="16" spans="7:15" ht="15" customHeight="1">
      <c r="G16" s="86"/>
      <c r="H16" s="86"/>
      <c r="I16" s="86"/>
      <c r="J16" s="35"/>
      <c r="K16" s="69"/>
      <c r="L16" s="35"/>
      <c r="M16" s="35"/>
      <c r="N16" s="35"/>
      <c r="O16" s="35"/>
    </row>
    <row r="17" spans="1:15" ht="15" customHeight="1">
      <c r="A17" s="12" t="s">
        <v>247</v>
      </c>
      <c r="G17" s="86"/>
      <c r="H17" s="86"/>
      <c r="I17" s="86"/>
      <c r="J17" s="35"/>
      <c r="K17" s="69"/>
      <c r="L17" s="35"/>
      <c r="M17" s="35"/>
      <c r="N17" s="35"/>
      <c r="O17" s="35"/>
    </row>
    <row r="18" spans="1:15" ht="15" customHeight="1">
      <c r="A18" s="111"/>
      <c r="B18" s="12" t="s">
        <v>248</v>
      </c>
      <c r="G18" s="86"/>
      <c r="H18" s="86"/>
      <c r="I18" s="86"/>
      <c r="J18" s="35"/>
      <c r="K18" s="69"/>
      <c r="L18" s="35"/>
      <c r="M18" s="35"/>
      <c r="N18" s="35"/>
      <c r="O18" s="35"/>
    </row>
    <row r="19" spans="1:15" ht="15" customHeight="1">
      <c r="A19" s="111"/>
      <c r="B19" s="12" t="s">
        <v>260</v>
      </c>
      <c r="G19" s="85" t="s">
        <v>127</v>
      </c>
      <c r="H19" s="86"/>
      <c r="I19" s="86" t="s">
        <v>127</v>
      </c>
      <c r="J19" s="35"/>
      <c r="K19" s="69" t="s">
        <v>127</v>
      </c>
      <c r="L19" s="35"/>
      <c r="M19" s="21">
        <v>-623</v>
      </c>
      <c r="N19" s="35"/>
      <c r="O19" s="21">
        <f>SUM(G19:M19)</f>
        <v>-623</v>
      </c>
    </row>
    <row r="20" spans="7:15" ht="15" customHeight="1">
      <c r="G20" s="20"/>
      <c r="H20" s="20"/>
      <c r="I20" s="53"/>
      <c r="J20" s="35"/>
      <c r="K20" s="67"/>
      <c r="L20" s="35"/>
      <c r="M20" s="20"/>
      <c r="N20" s="20"/>
      <c r="O20" s="20"/>
    </row>
    <row r="21" spans="1:16" ht="15" customHeight="1" thickBot="1">
      <c r="A21" s="4" t="s">
        <v>266</v>
      </c>
      <c r="G21" s="55">
        <f>SUM(G11:G19)</f>
        <v>17079</v>
      </c>
      <c r="H21" s="35"/>
      <c r="I21" s="55">
        <f>SUM(I11:I19)</f>
        <v>4522</v>
      </c>
      <c r="J21" s="35"/>
      <c r="K21" s="55">
        <f>SUM(K11:K19)</f>
        <v>0</v>
      </c>
      <c r="L21" s="35"/>
      <c r="M21" s="55">
        <f>SUM(M11:M19)</f>
        <v>8953</v>
      </c>
      <c r="N21" s="20"/>
      <c r="O21" s="55">
        <f>SUM(O11:O19)</f>
        <v>30554</v>
      </c>
      <c r="P21" s="26">
        <f>+O21-'Balance Sheet'!D40</f>
        <v>0</v>
      </c>
    </row>
    <row r="22" spans="1:16" ht="15" customHeight="1">
      <c r="A22" s="4"/>
      <c r="G22" s="35"/>
      <c r="H22" s="35"/>
      <c r="I22" s="35"/>
      <c r="J22" s="35"/>
      <c r="K22" s="35"/>
      <c r="L22" s="35"/>
      <c r="M22" s="35"/>
      <c r="N22" s="20"/>
      <c r="O22" s="35"/>
      <c r="P22" s="26"/>
    </row>
    <row r="23" spans="1:16" ht="15" customHeight="1">
      <c r="A23" s="4"/>
      <c r="G23" s="35"/>
      <c r="H23" s="35"/>
      <c r="I23" s="35"/>
      <c r="J23" s="35"/>
      <c r="K23" s="35"/>
      <c r="L23" s="35"/>
      <c r="M23" s="35"/>
      <c r="N23" s="20"/>
      <c r="O23" s="35"/>
      <c r="P23" s="26"/>
    </row>
    <row r="24" spans="1:15" ht="15" customHeight="1">
      <c r="A24" s="4" t="s">
        <v>171</v>
      </c>
      <c r="G24" s="84">
        <v>17079</v>
      </c>
      <c r="H24" s="20"/>
      <c r="I24" s="84">
        <v>4522</v>
      </c>
      <c r="J24" s="20"/>
      <c r="K24" s="84">
        <v>596</v>
      </c>
      <c r="L24" s="20"/>
      <c r="M24" s="20">
        <v>2591</v>
      </c>
      <c r="N24" s="20"/>
      <c r="O24" s="20">
        <f>SUM(G24:M24)</f>
        <v>24788</v>
      </c>
    </row>
    <row r="25" spans="7:15" ht="15" customHeight="1">
      <c r="G25" s="20"/>
      <c r="H25" s="20"/>
      <c r="I25" s="20"/>
      <c r="J25" s="20"/>
      <c r="K25" s="50"/>
      <c r="L25" s="20"/>
      <c r="M25" s="20"/>
      <c r="N25" s="20"/>
      <c r="O25" s="20"/>
    </row>
    <row r="26" spans="1:15" ht="15" customHeight="1">
      <c r="A26" s="12" t="s">
        <v>170</v>
      </c>
      <c r="E26" s="11" t="s">
        <v>36</v>
      </c>
      <c r="G26" s="20">
        <v>0</v>
      </c>
      <c r="H26" s="84"/>
      <c r="I26" s="84">
        <v>0</v>
      </c>
      <c r="J26" s="20"/>
      <c r="K26" s="65">
        <v>-596</v>
      </c>
      <c r="L26" s="20"/>
      <c r="M26" s="35">
        <v>596</v>
      </c>
      <c r="N26" s="20"/>
      <c r="O26" s="20">
        <f>SUM(G26:M26)</f>
        <v>0</v>
      </c>
    </row>
    <row r="27" spans="1:15" ht="15" customHeight="1">
      <c r="A27" s="111"/>
      <c r="G27" s="86"/>
      <c r="H27" s="84"/>
      <c r="I27" s="84"/>
      <c r="J27" s="20"/>
      <c r="K27" s="84"/>
      <c r="L27" s="20"/>
      <c r="M27" s="84"/>
      <c r="N27" s="20"/>
      <c r="O27" s="20"/>
    </row>
    <row r="28" spans="1:15" s="22" customFormat="1" ht="15" customHeight="1">
      <c r="A28" s="185" t="s">
        <v>151</v>
      </c>
      <c r="G28" s="86">
        <v>0</v>
      </c>
      <c r="H28" s="86"/>
      <c r="I28" s="86">
        <v>0</v>
      </c>
      <c r="J28" s="35"/>
      <c r="K28" s="86">
        <v>0</v>
      </c>
      <c r="L28" s="35"/>
      <c r="M28" s="86">
        <f>'Income Statements'!K35</f>
        <v>2731</v>
      </c>
      <c r="N28" s="35"/>
      <c r="O28" s="35">
        <f>SUM(G28:M28)</f>
        <v>2731</v>
      </c>
    </row>
    <row r="29" spans="1:15" ht="15" customHeight="1">
      <c r="A29" s="111"/>
      <c r="G29" s="86"/>
      <c r="H29" s="84"/>
      <c r="I29" s="86"/>
      <c r="J29" s="20"/>
      <c r="K29" s="84"/>
      <c r="L29" s="20"/>
      <c r="M29" s="86"/>
      <c r="N29" s="20"/>
      <c r="O29" s="35"/>
    </row>
    <row r="30" spans="1:15" ht="15" customHeight="1">
      <c r="A30" s="12" t="s">
        <v>247</v>
      </c>
      <c r="G30" s="86"/>
      <c r="H30" s="84"/>
      <c r="I30" s="86"/>
      <c r="J30" s="20"/>
      <c r="K30" s="84"/>
      <c r="L30" s="20"/>
      <c r="M30" s="86"/>
      <c r="N30" s="20"/>
      <c r="O30" s="35"/>
    </row>
    <row r="31" spans="1:15" ht="15" customHeight="1">
      <c r="A31" s="111"/>
      <c r="B31" s="12" t="s">
        <v>248</v>
      </c>
      <c r="G31" s="86"/>
      <c r="H31" s="84"/>
      <c r="I31" s="86"/>
      <c r="J31" s="20"/>
      <c r="K31" s="84"/>
      <c r="L31" s="20"/>
      <c r="M31" s="86"/>
      <c r="N31" s="20"/>
      <c r="O31" s="35"/>
    </row>
    <row r="32" spans="1:15" ht="15" customHeight="1">
      <c r="A32" s="111"/>
      <c r="B32" s="12" t="s">
        <v>249</v>
      </c>
      <c r="G32" s="85">
        <v>0</v>
      </c>
      <c r="H32" s="84"/>
      <c r="I32" s="85">
        <v>0</v>
      </c>
      <c r="J32" s="20"/>
      <c r="K32" s="84">
        <v>0</v>
      </c>
      <c r="L32" s="20"/>
      <c r="M32" s="85">
        <v>-615</v>
      </c>
      <c r="N32" s="20"/>
      <c r="O32" s="21">
        <f>SUM(G32:M32)</f>
        <v>-615</v>
      </c>
    </row>
    <row r="33" spans="7:15" ht="15" customHeight="1">
      <c r="G33" s="86"/>
      <c r="H33" s="20"/>
      <c r="I33" s="35"/>
      <c r="J33" s="35"/>
      <c r="K33" s="67"/>
      <c r="L33" s="35"/>
      <c r="M33" s="20"/>
      <c r="N33" s="20"/>
      <c r="O33" s="20"/>
    </row>
    <row r="34" spans="1:16" ht="15" customHeight="1" thickBot="1">
      <c r="A34" s="4" t="s">
        <v>265</v>
      </c>
      <c r="G34" s="55">
        <f>SUM(G24:G32)</f>
        <v>17079</v>
      </c>
      <c r="H34" s="35"/>
      <c r="I34" s="55">
        <f>SUM(I24:I32)</f>
        <v>4522</v>
      </c>
      <c r="J34" s="35"/>
      <c r="K34" s="55">
        <f>SUM(K24:K28)</f>
        <v>0</v>
      </c>
      <c r="L34" s="35"/>
      <c r="M34" s="55">
        <f>SUM(M24:M32)</f>
        <v>5303</v>
      </c>
      <c r="N34" s="20"/>
      <c r="O34" s="55">
        <f>SUM(O24:O32)</f>
        <v>26904</v>
      </c>
      <c r="P34" s="38"/>
    </row>
    <row r="35" spans="7:15" ht="15" customHeight="1">
      <c r="G35" s="35"/>
      <c r="H35" s="35"/>
      <c r="I35" s="35"/>
      <c r="J35" s="35"/>
      <c r="K35" s="86"/>
      <c r="L35" s="35"/>
      <c r="M35" s="35"/>
      <c r="N35" s="20"/>
      <c r="O35" s="35"/>
    </row>
    <row r="36" ht="12.75">
      <c r="K36" s="12"/>
    </row>
    <row r="37" ht="12.75">
      <c r="K37" s="12"/>
    </row>
    <row r="39" ht="12.75">
      <c r="A39" s="45"/>
    </row>
    <row r="40" spans="1:15" ht="14.25" customHeight="1">
      <c r="A40" s="77"/>
      <c r="B40" s="77"/>
      <c r="C40" s="77"/>
      <c r="D40" s="77"/>
      <c r="E40" s="77"/>
      <c r="F40" s="77"/>
      <c r="G40" s="77"/>
      <c r="H40" s="77"/>
      <c r="I40" s="77"/>
      <c r="J40" s="77"/>
      <c r="K40" s="77"/>
      <c r="L40" s="77"/>
      <c r="M40" s="77"/>
      <c r="N40" s="77"/>
      <c r="O40" s="77"/>
    </row>
    <row r="41" spans="1:15" ht="25.5" customHeight="1">
      <c r="A41" s="216" t="s">
        <v>212</v>
      </c>
      <c r="B41" s="216"/>
      <c r="C41" s="216"/>
      <c r="D41" s="216"/>
      <c r="E41" s="216"/>
      <c r="F41" s="216"/>
      <c r="G41" s="219"/>
      <c r="H41" s="219"/>
      <c r="I41" s="219"/>
      <c r="J41" s="219"/>
      <c r="K41" s="219"/>
      <c r="L41" s="219"/>
      <c r="M41" s="219"/>
      <c r="N41" s="219"/>
      <c r="O41" s="219"/>
    </row>
    <row r="42" spans="1:15" ht="12.75">
      <c r="A42" s="220"/>
      <c r="B42" s="220"/>
      <c r="C42" s="220"/>
      <c r="D42" s="220"/>
      <c r="E42" s="220"/>
      <c r="F42" s="220"/>
      <c r="G42" s="221"/>
      <c r="H42" s="221"/>
      <c r="I42" s="221"/>
      <c r="J42" s="221"/>
      <c r="K42" s="221"/>
      <c r="L42" s="221"/>
      <c r="M42" s="221"/>
      <c r="N42" s="221"/>
      <c r="O42" s="221"/>
    </row>
  </sheetData>
  <mergeCells count="8">
    <mergeCell ref="A41:O41"/>
    <mergeCell ref="A42:O42"/>
    <mergeCell ref="A6:O6"/>
    <mergeCell ref="A1:O1"/>
    <mergeCell ref="A2:O2"/>
    <mergeCell ref="A3:O3"/>
    <mergeCell ref="A5:O5"/>
    <mergeCell ref="A4:O4"/>
  </mergeCells>
  <printOptions/>
  <pageMargins left="0.89" right="0.75" top="0.48" bottom="0.65" header="0.5" footer="0.5"/>
  <pageSetup horizontalDpi="600" verticalDpi="600" orientation="landscape" r:id="rId1"/>
  <rowBreaks count="1" manualBreakCount="1">
    <brk id="22" max="14" man="1"/>
  </rowBreaks>
</worksheet>
</file>

<file path=xl/worksheets/sheet4.xml><?xml version="1.0" encoding="utf-8"?>
<worksheet xmlns="http://schemas.openxmlformats.org/spreadsheetml/2006/main" xmlns:r="http://schemas.openxmlformats.org/officeDocument/2006/relationships">
  <dimension ref="A1:L56"/>
  <sheetViews>
    <sheetView workbookViewId="0" topLeftCell="A28">
      <selection activeCell="G53" sqref="G53"/>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8" width="2.66015625" style="12" customWidth="1"/>
    <col min="9" max="9" width="12.16015625" style="12" bestFit="1" customWidth="1"/>
    <col min="10" max="16384" width="9.33203125" style="12" customWidth="1"/>
  </cols>
  <sheetData>
    <row r="1" spans="1:7" ht="19.5" customHeight="1">
      <c r="A1" s="213" t="str">
        <f>+'Income Statements'!A1:K1</f>
        <v>TEX CYCLE TECHNOLOGY (M) BERHAD</v>
      </c>
      <c r="B1" s="213"/>
      <c r="C1" s="213"/>
      <c r="D1" s="213"/>
      <c r="E1" s="213"/>
      <c r="F1" s="213"/>
      <c r="G1" s="213"/>
    </row>
    <row r="2" spans="1:7" ht="9.75" customHeight="1">
      <c r="A2" s="214" t="str">
        <f>+'Income Statements'!A2:K2</f>
        <v>Company's No.: 642619-P</v>
      </c>
      <c r="B2" s="214"/>
      <c r="C2" s="214"/>
      <c r="D2" s="214"/>
      <c r="E2" s="214"/>
      <c r="F2" s="214"/>
      <c r="G2" s="214"/>
    </row>
    <row r="3" spans="1:7" ht="9.75" customHeight="1">
      <c r="A3" s="214" t="s">
        <v>16</v>
      </c>
      <c r="B3" s="214"/>
      <c r="C3" s="214"/>
      <c r="D3" s="214"/>
      <c r="E3" s="214"/>
      <c r="F3" s="214"/>
      <c r="G3" s="214"/>
    </row>
    <row r="4" spans="1:7" ht="19.5" customHeight="1">
      <c r="A4" s="217" t="s">
        <v>264</v>
      </c>
      <c r="B4" s="217"/>
      <c r="C4" s="217"/>
      <c r="D4" s="217"/>
      <c r="E4" s="217"/>
      <c r="F4" s="217"/>
      <c r="G4" s="217"/>
    </row>
    <row r="5" spans="1:7" ht="19.5" customHeight="1" thickBot="1">
      <c r="A5" s="217" t="s">
        <v>142</v>
      </c>
      <c r="B5" s="217"/>
      <c r="C5" s="217"/>
      <c r="D5" s="217"/>
      <c r="E5" s="217"/>
      <c r="F5" s="217"/>
      <c r="G5" s="217"/>
    </row>
    <row r="6" spans="1:7" ht="12.75">
      <c r="A6" s="212" t="s">
        <v>26</v>
      </c>
      <c r="B6" s="212"/>
      <c r="C6" s="212"/>
      <c r="D6" s="212"/>
      <c r="E6" s="212"/>
      <c r="F6" s="212"/>
      <c r="G6" s="212"/>
    </row>
    <row r="7" spans="1:7" ht="15.75" customHeight="1">
      <c r="A7" s="7"/>
      <c r="B7" s="7"/>
      <c r="C7" s="7"/>
      <c r="D7" s="7"/>
      <c r="E7" s="7"/>
      <c r="F7" s="7"/>
      <c r="G7" s="7"/>
    </row>
    <row r="8" spans="1:7" ht="38.25">
      <c r="A8" s="7"/>
      <c r="B8" s="7"/>
      <c r="C8" s="7"/>
      <c r="D8" s="2"/>
      <c r="E8" s="102" t="s">
        <v>12</v>
      </c>
      <c r="F8" s="7"/>
      <c r="G8" s="102" t="s">
        <v>155</v>
      </c>
    </row>
    <row r="9" spans="1:7" ht="12.75">
      <c r="A9" s="16"/>
      <c r="B9" s="17"/>
      <c r="C9" s="17"/>
      <c r="D9" s="2"/>
      <c r="E9" s="81" t="str">
        <f>+'Income Statements'!E10</f>
        <v>30.09.2007</v>
      </c>
      <c r="F9" s="80"/>
      <c r="G9" s="81" t="str">
        <f>+'Income Statements'!G10</f>
        <v>30.09.2006</v>
      </c>
    </row>
    <row r="10" spans="1:7" ht="15" customHeight="1">
      <c r="A10" s="16"/>
      <c r="B10" s="17"/>
      <c r="C10" s="17"/>
      <c r="D10" s="1"/>
      <c r="E10" s="82" t="s">
        <v>143</v>
      </c>
      <c r="F10" s="82"/>
      <c r="G10" s="82" t="s">
        <v>143</v>
      </c>
    </row>
    <row r="11" spans="1:7" ht="15" customHeight="1">
      <c r="A11" s="8" t="s">
        <v>30</v>
      </c>
      <c r="B11" s="17"/>
      <c r="C11" s="17"/>
      <c r="D11" s="1"/>
      <c r="E11" s="1"/>
      <c r="F11" s="1"/>
      <c r="G11" s="1"/>
    </row>
    <row r="12" spans="1:7" ht="15" customHeight="1">
      <c r="A12" s="27" t="s">
        <v>88</v>
      </c>
      <c r="B12" s="17"/>
      <c r="C12" s="17"/>
      <c r="D12" s="1"/>
      <c r="E12" s="9">
        <f>+'Income Statements'!I31</f>
        <v>4183</v>
      </c>
      <c r="F12" s="9"/>
      <c r="G12" s="84">
        <f>+'Income Statements'!K31</f>
        <v>3736</v>
      </c>
    </row>
    <row r="13" spans="1:7" ht="15" customHeight="1">
      <c r="A13" s="27"/>
      <c r="B13" s="17"/>
      <c r="C13" s="17"/>
      <c r="D13" s="1"/>
      <c r="E13" s="9"/>
      <c r="F13" s="9"/>
      <c r="G13" s="78"/>
    </row>
    <row r="14" spans="1:7" ht="15" customHeight="1">
      <c r="A14" s="27" t="s">
        <v>31</v>
      </c>
      <c r="B14" s="17"/>
      <c r="C14" s="17"/>
      <c r="D14" s="1"/>
      <c r="E14" s="9"/>
      <c r="F14" s="9"/>
      <c r="G14" s="78"/>
    </row>
    <row r="15" spans="1:7" ht="15" customHeight="1">
      <c r="A15" s="27"/>
      <c r="B15" s="17" t="s">
        <v>213</v>
      </c>
      <c r="C15" s="17"/>
      <c r="D15" s="1"/>
      <c r="E15" s="9">
        <v>3</v>
      </c>
      <c r="F15" s="9"/>
      <c r="G15" s="78">
        <v>0</v>
      </c>
    </row>
    <row r="16" spans="1:7" ht="15" customHeight="1">
      <c r="A16" s="27"/>
      <c r="B16" s="17" t="s">
        <v>250</v>
      </c>
      <c r="C16" s="17"/>
      <c r="D16" s="1"/>
      <c r="E16" s="9">
        <v>1</v>
      </c>
      <c r="F16" s="9"/>
      <c r="G16" s="78">
        <v>0</v>
      </c>
    </row>
    <row r="17" spans="1:7" ht="15" customHeight="1">
      <c r="A17" s="27"/>
      <c r="B17" s="17" t="s">
        <v>271</v>
      </c>
      <c r="C17" s="17"/>
      <c r="D17" s="1"/>
      <c r="E17" s="9">
        <v>3</v>
      </c>
      <c r="F17" s="9"/>
      <c r="G17" s="78">
        <v>0</v>
      </c>
    </row>
    <row r="18" spans="1:7" ht="15" customHeight="1">
      <c r="A18" s="27"/>
      <c r="B18" s="17" t="s">
        <v>251</v>
      </c>
      <c r="C18" s="17"/>
      <c r="D18" s="1"/>
      <c r="E18" s="9">
        <v>15</v>
      </c>
      <c r="F18" s="9"/>
      <c r="G18" s="78">
        <v>0</v>
      </c>
    </row>
    <row r="19" spans="1:7" ht="15" customHeight="1">
      <c r="A19" s="27"/>
      <c r="B19" s="17" t="s">
        <v>239</v>
      </c>
      <c r="C19" s="17"/>
      <c r="D19" s="1"/>
      <c r="E19" s="9">
        <v>793</v>
      </c>
      <c r="F19" s="9"/>
      <c r="G19" s="78">
        <v>702</v>
      </c>
    </row>
    <row r="20" spans="1:7" ht="15" customHeight="1">
      <c r="A20" s="27"/>
      <c r="B20" s="17" t="s">
        <v>100</v>
      </c>
      <c r="C20" s="17"/>
      <c r="D20" s="1"/>
      <c r="E20" s="9">
        <v>16</v>
      </c>
      <c r="F20" s="9"/>
      <c r="G20" s="78">
        <v>9</v>
      </c>
    </row>
    <row r="21" spans="1:7" ht="15" customHeight="1">
      <c r="A21" s="27"/>
      <c r="B21" s="17" t="s">
        <v>101</v>
      </c>
      <c r="C21" s="17"/>
      <c r="D21" s="1"/>
      <c r="E21" s="33">
        <v>-154</v>
      </c>
      <c r="F21" s="9"/>
      <c r="G21" s="98">
        <v>-63</v>
      </c>
    </row>
    <row r="22" spans="1:7" ht="15" customHeight="1">
      <c r="A22" s="27" t="s">
        <v>84</v>
      </c>
      <c r="B22" s="17"/>
      <c r="C22" s="17"/>
      <c r="D22" s="1"/>
      <c r="E22" s="9">
        <f>SUM(E12:E21)</f>
        <v>4860</v>
      </c>
      <c r="F22" s="9"/>
      <c r="G22" s="9">
        <f>SUM(G12:G21)</f>
        <v>4384</v>
      </c>
    </row>
    <row r="23" spans="1:7" ht="15" customHeight="1">
      <c r="A23" s="27"/>
      <c r="B23" s="112" t="s">
        <v>255</v>
      </c>
      <c r="C23" s="112"/>
      <c r="D23" s="1"/>
      <c r="E23" s="9">
        <v>-79</v>
      </c>
      <c r="F23" s="9"/>
      <c r="G23" s="78">
        <v>87</v>
      </c>
    </row>
    <row r="24" spans="1:9" ht="15" customHeight="1">
      <c r="A24" s="27"/>
      <c r="B24" s="17" t="s">
        <v>275</v>
      </c>
      <c r="C24" s="17"/>
      <c r="D24" s="1"/>
      <c r="E24" s="9">
        <f>-1132-1</f>
        <v>-1133</v>
      </c>
      <c r="F24" s="9"/>
      <c r="G24" s="78">
        <v>-627</v>
      </c>
      <c r="I24" s="140"/>
    </row>
    <row r="25" spans="1:7" ht="15" customHeight="1">
      <c r="A25" s="27"/>
      <c r="B25" s="17" t="s">
        <v>272</v>
      </c>
      <c r="C25" s="17"/>
      <c r="D25" s="1"/>
      <c r="E25" s="141">
        <v>-83</v>
      </c>
      <c r="F25" s="9"/>
      <c r="G25" s="78">
        <v>14</v>
      </c>
    </row>
    <row r="26" spans="1:7" ht="15" customHeight="1">
      <c r="A26" s="12" t="s">
        <v>132</v>
      </c>
      <c r="B26" s="17"/>
      <c r="C26" s="17"/>
      <c r="D26" s="1"/>
      <c r="E26" s="31">
        <f>SUM(E22:E25)</f>
        <v>3565</v>
      </c>
      <c r="F26" s="9"/>
      <c r="G26" s="31">
        <f>SUM(G22:G25)</f>
        <v>3858</v>
      </c>
    </row>
    <row r="27" spans="1:7" ht="15" customHeight="1">
      <c r="A27" s="8"/>
      <c r="B27" s="17" t="s">
        <v>102</v>
      </c>
      <c r="C27" s="17"/>
      <c r="D27" s="1"/>
      <c r="E27" s="9">
        <f>-E20</f>
        <v>-16</v>
      </c>
      <c r="F27" s="9"/>
      <c r="G27" s="9">
        <f>-G20</f>
        <v>-9</v>
      </c>
    </row>
    <row r="28" spans="1:7" ht="15" customHeight="1">
      <c r="A28" s="8"/>
      <c r="B28" s="17" t="s">
        <v>103</v>
      </c>
      <c r="C28" s="17"/>
      <c r="D28" s="1"/>
      <c r="E28" s="9">
        <v>-919</v>
      </c>
      <c r="F28" s="9"/>
      <c r="G28" s="78">
        <v>-906</v>
      </c>
    </row>
    <row r="29" spans="1:7" ht="15" customHeight="1">
      <c r="A29" s="8" t="s">
        <v>133</v>
      </c>
      <c r="B29" s="17"/>
      <c r="C29" s="17"/>
      <c r="D29" s="1"/>
      <c r="E29" s="10">
        <f>SUM(E26:E28)</f>
        <v>2630</v>
      </c>
      <c r="F29" s="9"/>
      <c r="G29" s="10">
        <f>SUM(G26:G28)</f>
        <v>2943</v>
      </c>
    </row>
    <row r="30" spans="1:7" ht="15" customHeight="1">
      <c r="A30" s="27"/>
      <c r="B30" s="17"/>
      <c r="C30" s="17"/>
      <c r="D30" s="1"/>
      <c r="E30" s="9"/>
      <c r="F30" s="9"/>
      <c r="G30" s="78"/>
    </row>
    <row r="31" spans="1:7" ht="15" customHeight="1">
      <c r="A31" s="8" t="s">
        <v>32</v>
      </c>
      <c r="B31" s="17"/>
      <c r="C31" s="17"/>
      <c r="D31" s="1"/>
      <c r="E31" s="9"/>
      <c r="F31" s="9"/>
      <c r="G31" s="78"/>
    </row>
    <row r="32" spans="1:7" ht="15" customHeight="1">
      <c r="A32" s="8"/>
      <c r="B32" s="17" t="s">
        <v>124</v>
      </c>
      <c r="C32" s="17"/>
      <c r="D32" s="1"/>
      <c r="E32" s="9">
        <f>-E21</f>
        <v>154</v>
      </c>
      <c r="F32" s="9"/>
      <c r="G32" s="9">
        <f>-G21</f>
        <v>63</v>
      </c>
    </row>
    <row r="33" spans="1:7" ht="15" customHeight="1">
      <c r="A33" s="8"/>
      <c r="B33" s="17" t="s">
        <v>198</v>
      </c>
      <c r="C33" s="17"/>
      <c r="D33" s="1"/>
      <c r="E33" s="9">
        <v>1</v>
      </c>
      <c r="F33" s="9"/>
      <c r="G33" s="78">
        <v>0</v>
      </c>
    </row>
    <row r="34" spans="1:7" ht="15" customHeight="1">
      <c r="A34" s="27"/>
      <c r="B34" s="17" t="s">
        <v>33</v>
      </c>
      <c r="C34" s="17"/>
      <c r="D34" s="1"/>
      <c r="E34" s="9">
        <v>-806</v>
      </c>
      <c r="F34" s="9"/>
      <c r="G34" s="78">
        <v>-525</v>
      </c>
    </row>
    <row r="35" spans="1:7" ht="15" customHeight="1">
      <c r="A35" s="27"/>
      <c r="B35" s="17" t="s">
        <v>256</v>
      </c>
      <c r="C35" s="17"/>
      <c r="D35" s="1"/>
      <c r="E35" s="9">
        <v>-4</v>
      </c>
      <c r="F35" s="9"/>
      <c r="G35" s="78">
        <v>-4</v>
      </c>
    </row>
    <row r="36" spans="1:7" ht="15" customHeight="1">
      <c r="A36" s="8" t="s">
        <v>34</v>
      </c>
      <c r="B36" s="17"/>
      <c r="C36" s="17"/>
      <c r="D36" s="1"/>
      <c r="E36" s="10">
        <f>SUM(E32:E35)</f>
        <v>-655</v>
      </c>
      <c r="F36" s="9"/>
      <c r="G36" s="10">
        <f>SUM(G32:G35)</f>
        <v>-466</v>
      </c>
    </row>
    <row r="37" spans="1:7" ht="15" customHeight="1">
      <c r="A37" s="16"/>
      <c r="B37" s="17"/>
      <c r="C37" s="17"/>
      <c r="D37" s="1"/>
      <c r="E37" s="9"/>
      <c r="F37" s="9"/>
      <c r="G37" s="78"/>
    </row>
    <row r="38" spans="1:7" ht="15" customHeight="1">
      <c r="A38" s="8" t="s">
        <v>174</v>
      </c>
      <c r="B38" s="17"/>
      <c r="C38" s="17"/>
      <c r="D38" s="1"/>
      <c r="E38" s="9"/>
      <c r="F38" s="9"/>
      <c r="G38" s="78"/>
    </row>
    <row r="39" spans="1:7" ht="15" customHeight="1">
      <c r="A39" s="8"/>
      <c r="B39" s="17" t="s">
        <v>187</v>
      </c>
      <c r="C39" s="17"/>
      <c r="D39" s="1"/>
      <c r="E39" s="78">
        <v>-153</v>
      </c>
      <c r="F39" s="9"/>
      <c r="G39" s="78">
        <v>-144</v>
      </c>
    </row>
    <row r="40" spans="1:7" ht="15" customHeight="1">
      <c r="A40" s="8"/>
      <c r="B40" s="17" t="s">
        <v>48</v>
      </c>
      <c r="C40" s="17"/>
      <c r="D40" s="1"/>
      <c r="E40" s="78">
        <v>-623</v>
      </c>
      <c r="F40" s="9"/>
      <c r="G40" s="78">
        <v>-615</v>
      </c>
    </row>
    <row r="41" spans="1:7" ht="15" customHeight="1">
      <c r="A41" s="8" t="s">
        <v>257</v>
      </c>
      <c r="C41" s="17"/>
      <c r="D41" s="1"/>
      <c r="E41" s="10">
        <f>SUM(E39:E40)</f>
        <v>-776</v>
      </c>
      <c r="F41" s="9"/>
      <c r="G41" s="10">
        <f>SUM(G39:G40)</f>
        <v>-759</v>
      </c>
    </row>
    <row r="42" spans="1:6" ht="15" customHeight="1">
      <c r="A42" s="8"/>
      <c r="B42" s="17"/>
      <c r="C42" s="17"/>
      <c r="D42" s="1"/>
      <c r="F42" s="12"/>
    </row>
    <row r="43" spans="1:7" ht="15" customHeight="1">
      <c r="A43" s="8"/>
      <c r="B43" s="17"/>
      <c r="C43" s="17"/>
      <c r="D43" s="1"/>
      <c r="E43" s="9"/>
      <c r="F43" s="9"/>
      <c r="G43" s="78"/>
    </row>
    <row r="44" spans="1:7" ht="15" customHeight="1">
      <c r="A44" s="8" t="s">
        <v>85</v>
      </c>
      <c r="B44" s="17"/>
      <c r="C44" s="17"/>
      <c r="D44" s="1"/>
      <c r="E44" s="14">
        <f>+E29+E36+E41</f>
        <v>1199</v>
      </c>
      <c r="F44" s="14"/>
      <c r="G44" s="14">
        <f>+G29+G36+G41</f>
        <v>1718</v>
      </c>
    </row>
    <row r="45" spans="1:7" ht="15" customHeight="1">
      <c r="A45" s="27"/>
      <c r="B45" s="17"/>
      <c r="C45" s="17"/>
      <c r="D45" s="1"/>
      <c r="E45" s="1"/>
      <c r="F45" s="1"/>
      <c r="G45" s="99"/>
    </row>
    <row r="46" spans="1:9" ht="15" customHeight="1">
      <c r="A46" s="8" t="s">
        <v>134</v>
      </c>
      <c r="B46" s="17"/>
      <c r="C46" s="17"/>
      <c r="D46" s="1"/>
      <c r="E46" s="9">
        <v>9001</v>
      </c>
      <c r="F46" s="9"/>
      <c r="G46" s="9">
        <f>6279-129</f>
        <v>6150</v>
      </c>
      <c r="I46" s="26">
        <f>+E46-'Balance Sheet'!F23+133</f>
        <v>0</v>
      </c>
    </row>
    <row r="47" spans="1:7" ht="15" customHeight="1">
      <c r="A47" s="8"/>
      <c r="B47" s="17"/>
      <c r="C47" s="17"/>
      <c r="D47" s="1"/>
      <c r="E47" s="16"/>
      <c r="F47" s="16"/>
      <c r="G47" s="78"/>
    </row>
    <row r="48" spans="1:10" ht="15" customHeight="1" thickBot="1">
      <c r="A48" s="8" t="s">
        <v>183</v>
      </c>
      <c r="B48" s="17"/>
      <c r="C48" s="17"/>
      <c r="D48" s="1"/>
      <c r="E48" s="56">
        <f>+SUM(E44:E46)</f>
        <v>10200</v>
      </c>
      <c r="F48" s="14"/>
      <c r="G48" s="56">
        <f>+SUM(G44:G46)</f>
        <v>7868</v>
      </c>
      <c r="I48" s="26">
        <f>+E48-'Balance Sheet'!D23+137</f>
        <v>0</v>
      </c>
      <c r="J48" s="38"/>
    </row>
    <row r="49" spans="1:7" ht="15" customHeight="1">
      <c r="A49" s="27"/>
      <c r="B49" s="17"/>
      <c r="C49" s="17"/>
      <c r="D49" s="1"/>
      <c r="E49" s="1"/>
      <c r="F49" s="1"/>
      <c r="G49" s="1"/>
    </row>
    <row r="50" spans="1:7" ht="15" customHeight="1">
      <c r="A50" s="27"/>
      <c r="C50" s="17"/>
      <c r="D50" s="1"/>
      <c r="E50" s="1"/>
      <c r="F50" s="1"/>
      <c r="G50" s="1"/>
    </row>
    <row r="51" spans="1:7" ht="15" customHeight="1">
      <c r="A51" s="13"/>
      <c r="C51" s="17"/>
      <c r="D51" s="1"/>
      <c r="E51" s="1"/>
      <c r="F51" s="1"/>
      <c r="G51" s="1"/>
    </row>
    <row r="52" spans="1:7" ht="15" customHeight="1">
      <c r="A52" s="27"/>
      <c r="B52" s="17"/>
      <c r="C52" s="17"/>
      <c r="D52" s="1"/>
      <c r="E52" s="1"/>
      <c r="F52" s="1"/>
      <c r="G52" s="1"/>
    </row>
    <row r="53" spans="1:12" ht="13.5" customHeight="1">
      <c r="A53" s="76"/>
      <c r="B53" s="76"/>
      <c r="C53" s="76"/>
      <c r="D53" s="76"/>
      <c r="E53" s="76"/>
      <c r="F53" s="76"/>
      <c r="G53" s="76"/>
      <c r="H53" s="58"/>
      <c r="I53" s="58"/>
      <c r="J53" s="58"/>
      <c r="K53" s="58"/>
      <c r="L53" s="58"/>
    </row>
    <row r="54" spans="1:12" ht="26.25" customHeight="1">
      <c r="A54" s="216" t="s">
        <v>214</v>
      </c>
      <c r="B54" s="216"/>
      <c r="C54" s="216"/>
      <c r="D54" s="216"/>
      <c r="E54" s="216"/>
      <c r="F54" s="216"/>
      <c r="G54" s="216"/>
      <c r="H54" s="28"/>
      <c r="I54" s="5"/>
      <c r="J54" s="5"/>
      <c r="K54" s="5"/>
      <c r="L54" s="5"/>
    </row>
    <row r="55" spans="1:12" ht="12.75">
      <c r="A55" s="220"/>
      <c r="B55" s="220"/>
      <c r="C55" s="220"/>
      <c r="D55" s="220"/>
      <c r="E55" s="220"/>
      <c r="F55" s="220"/>
      <c r="G55" s="220"/>
      <c r="H55" s="28"/>
      <c r="I55" s="5"/>
      <c r="J55" s="5"/>
      <c r="K55" s="5"/>
      <c r="L55" s="5"/>
    </row>
    <row r="56" spans="1:12" ht="12.75">
      <c r="A56" s="5"/>
      <c r="B56" s="5"/>
      <c r="C56" s="5"/>
      <c r="D56" s="5"/>
      <c r="E56" s="5"/>
      <c r="F56" s="70"/>
      <c r="G56" s="5"/>
      <c r="H56" s="28"/>
      <c r="I56" s="5"/>
      <c r="J56" s="5"/>
      <c r="K56" s="5"/>
      <c r="L56" s="5"/>
    </row>
  </sheetData>
  <mergeCells count="8">
    <mergeCell ref="A6:G6"/>
    <mergeCell ref="A54:G54"/>
    <mergeCell ref="A55:G55"/>
    <mergeCell ref="A1:G1"/>
    <mergeCell ref="A2:G2"/>
    <mergeCell ref="A3:G3"/>
    <mergeCell ref="A5:G5"/>
    <mergeCell ref="A4:G4"/>
  </mergeCells>
  <printOptions/>
  <pageMargins left="0.75" right="0.39" top="0.49" bottom="0.47" header="0.28" footer="0.5"/>
  <pageSetup horizontalDpi="600" verticalDpi="600" orientation="portrait" r:id="rId1"/>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A1:AF317"/>
  <sheetViews>
    <sheetView view="pageBreakPreview" zoomScaleSheetLayoutView="100" workbookViewId="0" topLeftCell="A151">
      <selection activeCell="L154" sqref="L154"/>
    </sheetView>
  </sheetViews>
  <sheetFormatPr defaultColWidth="9.33203125" defaultRowHeight="12.75"/>
  <cols>
    <col min="1" max="1" width="4.83203125" style="12" customWidth="1"/>
    <col min="2" max="3" width="4.66015625" style="12" customWidth="1"/>
    <col min="4" max="4" width="7.33203125" style="12" customWidth="1"/>
    <col min="5" max="5" width="2.83203125" style="12" hidden="1" customWidth="1"/>
    <col min="6" max="6" width="2.33203125" style="12" hidden="1" customWidth="1"/>
    <col min="7" max="7" width="2.83203125" style="12" hidden="1" customWidth="1"/>
    <col min="8" max="8" width="2.33203125" style="12" hidden="1" customWidth="1"/>
    <col min="9" max="9" width="8.66015625" style="12" customWidth="1"/>
    <col min="10" max="10" width="10.16015625" style="12" bestFit="1" customWidth="1"/>
    <col min="11" max="11" width="0.4921875" style="12" customWidth="1"/>
    <col min="12" max="12" width="15" style="12" customWidth="1"/>
    <col min="13" max="13" width="2.16015625" style="12" customWidth="1"/>
    <col min="14" max="14" width="17.16015625" style="12" customWidth="1"/>
    <col min="15" max="15" width="2.16015625" style="12" customWidth="1"/>
    <col min="16" max="16" width="7.16015625" style="12" customWidth="1"/>
    <col min="17" max="17" width="9.66015625" style="12" customWidth="1"/>
    <col min="18" max="18" width="1.66796875" style="12" customWidth="1"/>
    <col min="19" max="19" width="17.16015625" style="12" customWidth="1"/>
    <col min="20" max="20" width="2.16015625" style="12" customWidth="1"/>
    <col min="21" max="21" width="21.5" style="22" customWidth="1"/>
    <col min="22" max="22" width="15.66015625" style="22" customWidth="1"/>
    <col min="23" max="32" width="9.33203125" style="22" customWidth="1"/>
    <col min="33" max="16384" width="9.33203125" style="12" customWidth="1"/>
  </cols>
  <sheetData>
    <row r="1" spans="1:20" ht="23.25">
      <c r="A1" s="245" t="str">
        <f>+'Income Statements'!A1:K1</f>
        <v>TEX CYCLE TECHNOLOGY (M) BERHAD</v>
      </c>
      <c r="B1" s="245"/>
      <c r="C1" s="245"/>
      <c r="D1" s="245"/>
      <c r="E1" s="245"/>
      <c r="F1" s="245"/>
      <c r="G1" s="245"/>
      <c r="H1" s="245"/>
      <c r="I1" s="245"/>
      <c r="J1" s="245"/>
      <c r="K1" s="245"/>
      <c r="L1" s="245"/>
      <c r="M1" s="245"/>
      <c r="N1" s="245"/>
      <c r="O1" s="245"/>
      <c r="P1" s="245"/>
      <c r="Q1" s="245"/>
      <c r="R1" s="245"/>
      <c r="S1" s="245"/>
      <c r="T1" s="162"/>
    </row>
    <row r="2" spans="1:20" ht="14.25" customHeight="1">
      <c r="A2" s="250" t="str">
        <f>+'Income Statements'!A2:K2</f>
        <v>Company's No.: 642619-P</v>
      </c>
      <c r="B2" s="250"/>
      <c r="C2" s="250"/>
      <c r="D2" s="250"/>
      <c r="E2" s="250"/>
      <c r="F2" s="250"/>
      <c r="G2" s="250"/>
      <c r="H2" s="250"/>
      <c r="I2" s="250"/>
      <c r="J2" s="250"/>
      <c r="K2" s="250"/>
      <c r="L2" s="250"/>
      <c r="M2" s="250"/>
      <c r="N2" s="250"/>
      <c r="O2" s="250"/>
      <c r="P2" s="250"/>
      <c r="Q2" s="250"/>
      <c r="R2" s="250"/>
      <c r="S2" s="250"/>
      <c r="T2" s="167"/>
    </row>
    <row r="3" spans="1:20" ht="12.75">
      <c r="A3" s="246" t="s">
        <v>16</v>
      </c>
      <c r="B3" s="246"/>
      <c r="C3" s="246"/>
      <c r="D3" s="246"/>
      <c r="E3" s="246"/>
      <c r="F3" s="247"/>
      <c r="G3" s="247"/>
      <c r="H3" s="247"/>
      <c r="I3" s="247"/>
      <c r="J3" s="247"/>
      <c r="K3" s="247"/>
      <c r="L3" s="247"/>
      <c r="M3" s="247"/>
      <c r="N3" s="247"/>
      <c r="O3" s="247"/>
      <c r="P3" s="247"/>
      <c r="Q3" s="247"/>
      <c r="R3" s="247"/>
      <c r="S3" s="247"/>
      <c r="T3" s="28"/>
    </row>
    <row r="4" spans="1:20" ht="19.5" customHeight="1">
      <c r="A4" s="251" t="s">
        <v>264</v>
      </c>
      <c r="B4" s="251"/>
      <c r="C4" s="251"/>
      <c r="D4" s="251"/>
      <c r="E4" s="251"/>
      <c r="F4" s="251"/>
      <c r="G4" s="251"/>
      <c r="H4" s="251"/>
      <c r="I4" s="251"/>
      <c r="J4" s="251"/>
      <c r="K4" s="251"/>
      <c r="L4" s="251"/>
      <c r="M4" s="251"/>
      <c r="N4" s="251"/>
      <c r="O4" s="251"/>
      <c r="P4" s="251"/>
      <c r="Q4" s="251"/>
      <c r="R4" s="251"/>
      <c r="S4" s="251"/>
      <c r="T4" s="168"/>
    </row>
    <row r="5" spans="1:20" ht="19.5" customHeight="1" thickBot="1">
      <c r="A5" s="248" t="s">
        <v>18</v>
      </c>
      <c r="B5" s="248"/>
      <c r="C5" s="248"/>
      <c r="D5" s="248"/>
      <c r="E5" s="248"/>
      <c r="F5" s="249"/>
      <c r="G5" s="249"/>
      <c r="H5" s="249"/>
      <c r="I5" s="249"/>
      <c r="J5" s="249"/>
      <c r="K5" s="249"/>
      <c r="L5" s="249"/>
      <c r="M5" s="249"/>
      <c r="N5" s="249"/>
      <c r="O5" s="249"/>
      <c r="P5" s="249"/>
      <c r="Q5" s="249"/>
      <c r="R5" s="249"/>
      <c r="S5" s="249"/>
      <c r="T5" s="177"/>
    </row>
    <row r="7" spans="1:2" ht="12.75">
      <c r="A7" s="11" t="s">
        <v>35</v>
      </c>
      <c r="B7" s="4" t="s">
        <v>90</v>
      </c>
    </row>
    <row r="8" ht="12.75">
      <c r="A8" s="13"/>
    </row>
    <row r="9" spans="1:2" ht="12.75">
      <c r="A9" s="11" t="s">
        <v>36</v>
      </c>
      <c r="B9" s="4" t="s">
        <v>37</v>
      </c>
    </row>
    <row r="10" spans="1:20" ht="12.75">
      <c r="A10" s="13"/>
      <c r="B10" s="195" t="s">
        <v>200</v>
      </c>
      <c r="C10" s="195"/>
      <c r="D10" s="195"/>
      <c r="E10" s="195"/>
      <c r="F10" s="195"/>
      <c r="G10" s="195"/>
      <c r="H10" s="195"/>
      <c r="I10" s="195"/>
      <c r="J10" s="195"/>
      <c r="K10" s="195"/>
      <c r="L10" s="195"/>
      <c r="M10" s="195"/>
      <c r="N10" s="195"/>
      <c r="O10" s="195"/>
      <c r="P10" s="195"/>
      <c r="Q10" s="195"/>
      <c r="R10" s="195"/>
      <c r="S10" s="195"/>
      <c r="T10" s="164"/>
    </row>
    <row r="11" spans="1:20" ht="12.75">
      <c r="A11" s="13"/>
      <c r="B11" s="195"/>
      <c r="C11" s="195"/>
      <c r="D11" s="195"/>
      <c r="E11" s="195"/>
      <c r="F11" s="195"/>
      <c r="G11" s="195"/>
      <c r="H11" s="195"/>
      <c r="I11" s="195"/>
      <c r="J11" s="195"/>
      <c r="K11" s="195"/>
      <c r="L11" s="195"/>
      <c r="M11" s="195"/>
      <c r="N11" s="195"/>
      <c r="O11" s="195"/>
      <c r="P11" s="195"/>
      <c r="Q11" s="195"/>
      <c r="R11" s="195"/>
      <c r="S11" s="195"/>
      <c r="T11" s="164"/>
    </row>
    <row r="12" ht="12.75">
      <c r="A12" s="13"/>
    </row>
    <row r="13" spans="1:20" ht="12.75">
      <c r="A13" s="13"/>
      <c r="B13" s="196" t="s">
        <v>215</v>
      </c>
      <c r="C13" s="196"/>
      <c r="D13" s="196"/>
      <c r="E13" s="196"/>
      <c r="F13" s="196"/>
      <c r="G13" s="196"/>
      <c r="H13" s="196"/>
      <c r="I13" s="196"/>
      <c r="J13" s="196"/>
      <c r="K13" s="196"/>
      <c r="L13" s="196"/>
      <c r="M13" s="196"/>
      <c r="N13" s="196"/>
      <c r="O13" s="196"/>
      <c r="P13" s="196"/>
      <c r="Q13" s="196"/>
      <c r="R13" s="196"/>
      <c r="S13" s="196"/>
      <c r="T13" s="19"/>
    </row>
    <row r="14" ht="12.75">
      <c r="A14" s="13"/>
    </row>
    <row r="15" spans="1:20" ht="12.75" customHeight="1">
      <c r="A15" s="11"/>
      <c r="B15" s="196" t="s">
        <v>216</v>
      </c>
      <c r="C15" s="196"/>
      <c r="D15" s="196"/>
      <c r="E15" s="196"/>
      <c r="F15" s="196"/>
      <c r="G15" s="196"/>
      <c r="H15" s="196"/>
      <c r="I15" s="196"/>
      <c r="J15" s="196"/>
      <c r="K15" s="196"/>
      <c r="L15" s="196"/>
      <c r="M15" s="196"/>
      <c r="N15" s="196"/>
      <c r="O15" s="196"/>
      <c r="P15" s="196"/>
      <c r="Q15" s="196"/>
      <c r="R15" s="196"/>
      <c r="S15" s="196"/>
      <c r="T15" s="19"/>
    </row>
    <row r="16" spans="1:20" ht="25.5" customHeight="1">
      <c r="A16" s="13"/>
      <c r="B16" s="196"/>
      <c r="C16" s="196"/>
      <c r="D16" s="196"/>
      <c r="E16" s="196"/>
      <c r="F16" s="196"/>
      <c r="G16" s="196"/>
      <c r="H16" s="196"/>
      <c r="I16" s="196"/>
      <c r="J16" s="196"/>
      <c r="K16" s="196"/>
      <c r="L16" s="196"/>
      <c r="M16" s="196"/>
      <c r="N16" s="196"/>
      <c r="O16" s="196"/>
      <c r="P16" s="196"/>
      <c r="Q16" s="196"/>
      <c r="R16" s="196"/>
      <c r="S16" s="196"/>
      <c r="T16" s="19"/>
    </row>
    <row r="17" ht="12.75">
      <c r="A17" s="13"/>
    </row>
    <row r="18" spans="1:4" ht="12.75">
      <c r="A18" s="13"/>
      <c r="B18" s="12" t="s">
        <v>217</v>
      </c>
      <c r="D18" s="12" t="s">
        <v>218</v>
      </c>
    </row>
    <row r="19" spans="1:4" ht="12.75">
      <c r="A19" s="13"/>
      <c r="B19" s="12" t="s">
        <v>219</v>
      </c>
      <c r="D19" s="12" t="s">
        <v>259</v>
      </c>
    </row>
    <row r="20" ht="12.75">
      <c r="A20" s="13"/>
    </row>
    <row r="21" spans="1:20" ht="25.5" customHeight="1">
      <c r="A21" s="13"/>
      <c r="B21" s="253" t="s">
        <v>184</v>
      </c>
      <c r="C21" s="253"/>
      <c r="D21" s="253"/>
      <c r="E21" s="253"/>
      <c r="F21" s="253"/>
      <c r="G21" s="253"/>
      <c r="H21" s="253"/>
      <c r="I21" s="253"/>
      <c r="J21" s="253"/>
      <c r="K21" s="253"/>
      <c r="L21" s="253"/>
      <c r="M21" s="253"/>
      <c r="N21" s="253"/>
      <c r="O21" s="253"/>
      <c r="P21" s="253"/>
      <c r="Q21" s="253"/>
      <c r="R21" s="253"/>
      <c r="S21" s="253"/>
      <c r="T21" s="163"/>
    </row>
    <row r="22" ht="12.75">
      <c r="A22" s="13"/>
    </row>
    <row r="23" spans="1:2" ht="12.75">
      <c r="A23" s="13"/>
      <c r="B23" s="4" t="s">
        <v>252</v>
      </c>
    </row>
    <row r="24" ht="12.75">
      <c r="A24" s="13"/>
    </row>
    <row r="25" spans="1:19" ht="12.75">
      <c r="A25" s="13"/>
      <c r="B25" s="196" t="s">
        <v>253</v>
      </c>
      <c r="C25" s="196"/>
      <c r="D25" s="196"/>
      <c r="E25" s="196"/>
      <c r="F25" s="196"/>
      <c r="G25" s="196"/>
      <c r="H25" s="196"/>
      <c r="I25" s="196"/>
      <c r="J25" s="196"/>
      <c r="K25" s="196"/>
      <c r="L25" s="196"/>
      <c r="M25" s="196"/>
      <c r="N25" s="196"/>
      <c r="O25" s="196"/>
      <c r="P25" s="196"/>
      <c r="Q25" s="196"/>
      <c r="R25" s="196"/>
      <c r="S25" s="196"/>
    </row>
    <row r="26" spans="1:19" ht="12.75">
      <c r="A26" s="13"/>
      <c r="B26" s="196"/>
      <c r="C26" s="196"/>
      <c r="D26" s="196"/>
      <c r="E26" s="196"/>
      <c r="F26" s="196"/>
      <c r="G26" s="196"/>
      <c r="H26" s="196"/>
      <c r="I26" s="196"/>
      <c r="J26" s="196"/>
      <c r="K26" s="196"/>
      <c r="L26" s="196"/>
      <c r="M26" s="196"/>
      <c r="N26" s="196"/>
      <c r="O26" s="196"/>
      <c r="P26" s="196"/>
      <c r="Q26" s="196"/>
      <c r="R26" s="196"/>
      <c r="S26" s="196"/>
    </row>
    <row r="27" spans="1:19" ht="12.75">
      <c r="A27" s="13"/>
      <c r="B27" s="196"/>
      <c r="C27" s="196"/>
      <c r="D27" s="196"/>
      <c r="E27" s="196"/>
      <c r="F27" s="196"/>
      <c r="G27" s="196"/>
      <c r="H27" s="196"/>
      <c r="I27" s="196"/>
      <c r="J27" s="196"/>
      <c r="K27" s="196"/>
      <c r="L27" s="196"/>
      <c r="M27" s="196"/>
      <c r="N27" s="196"/>
      <c r="O27" s="196"/>
      <c r="P27" s="196"/>
      <c r="Q27" s="196"/>
      <c r="R27" s="196"/>
      <c r="S27" s="196"/>
    </row>
    <row r="28" spans="1:19" ht="12.75">
      <c r="A28" s="13"/>
      <c r="B28" s="196"/>
      <c r="C28" s="196"/>
      <c r="D28" s="196"/>
      <c r="E28" s="196"/>
      <c r="F28" s="196"/>
      <c r="G28" s="196"/>
      <c r="H28" s="196"/>
      <c r="I28" s="196"/>
      <c r="J28" s="196"/>
      <c r="K28" s="196"/>
      <c r="L28" s="196"/>
      <c r="M28" s="196"/>
      <c r="N28" s="196"/>
      <c r="O28" s="196"/>
      <c r="P28" s="196"/>
      <c r="Q28" s="196"/>
      <c r="R28" s="196"/>
      <c r="S28" s="196"/>
    </row>
    <row r="29" spans="1:19" ht="12.75">
      <c r="A29" s="13"/>
      <c r="B29" s="196"/>
      <c r="C29" s="196"/>
      <c r="D29" s="196"/>
      <c r="E29" s="196"/>
      <c r="F29" s="196"/>
      <c r="G29" s="196"/>
      <c r="H29" s="196"/>
      <c r="I29" s="196"/>
      <c r="J29" s="196"/>
      <c r="K29" s="196"/>
      <c r="L29" s="196"/>
      <c r="M29" s="196"/>
      <c r="N29" s="196"/>
      <c r="O29" s="196"/>
      <c r="P29" s="196"/>
      <c r="Q29" s="196"/>
      <c r="R29" s="196"/>
      <c r="S29" s="196"/>
    </row>
    <row r="30" ht="12.75">
      <c r="A30" s="13"/>
    </row>
    <row r="31" spans="1:2" ht="12.75">
      <c r="A31" s="13"/>
      <c r="B31" s="4" t="s">
        <v>220</v>
      </c>
    </row>
    <row r="32" ht="12.75">
      <c r="A32" s="13"/>
    </row>
    <row r="33" spans="1:20" ht="12.75">
      <c r="A33" s="13"/>
      <c r="B33" s="196" t="s">
        <v>0</v>
      </c>
      <c r="C33" s="196"/>
      <c r="D33" s="196"/>
      <c r="E33" s="196"/>
      <c r="F33" s="196"/>
      <c r="G33" s="196"/>
      <c r="H33" s="196"/>
      <c r="I33" s="196"/>
      <c r="J33" s="196"/>
      <c r="K33" s="196"/>
      <c r="L33" s="196"/>
      <c r="M33" s="196"/>
      <c r="N33" s="196"/>
      <c r="O33" s="196"/>
      <c r="P33" s="196"/>
      <c r="Q33" s="196"/>
      <c r="R33" s="196"/>
      <c r="S33" s="196"/>
      <c r="T33" s="19"/>
    </row>
    <row r="34" spans="1:20" ht="12.75">
      <c r="A34" s="13"/>
      <c r="B34" s="196"/>
      <c r="C34" s="196"/>
      <c r="D34" s="196"/>
      <c r="E34" s="196"/>
      <c r="F34" s="196"/>
      <c r="G34" s="196"/>
      <c r="H34" s="196"/>
      <c r="I34" s="196"/>
      <c r="J34" s="196"/>
      <c r="K34" s="196"/>
      <c r="L34" s="196"/>
      <c r="M34" s="196"/>
      <c r="N34" s="196"/>
      <c r="O34" s="196"/>
      <c r="P34" s="196"/>
      <c r="Q34" s="196"/>
      <c r="R34" s="196"/>
      <c r="S34" s="196"/>
      <c r="T34" s="19"/>
    </row>
    <row r="35" spans="1:20" ht="12.75">
      <c r="A35" s="13"/>
      <c r="B35" s="19"/>
      <c r="C35" s="19"/>
      <c r="D35" s="19"/>
      <c r="E35" s="19"/>
      <c r="F35" s="19"/>
      <c r="G35" s="19"/>
      <c r="H35" s="19"/>
      <c r="I35" s="19"/>
      <c r="J35" s="19"/>
      <c r="K35" s="19"/>
      <c r="L35" s="19"/>
      <c r="M35" s="19"/>
      <c r="N35" s="19"/>
      <c r="O35" s="19"/>
      <c r="P35" s="19"/>
      <c r="Q35" s="19"/>
      <c r="R35" s="19"/>
      <c r="S35" s="19"/>
      <c r="T35" s="19"/>
    </row>
    <row r="36" spans="1:20" ht="12.75">
      <c r="A36" s="13"/>
      <c r="B36" s="196" t="s">
        <v>1</v>
      </c>
      <c r="C36" s="196"/>
      <c r="D36" s="196"/>
      <c r="E36" s="196"/>
      <c r="F36" s="196"/>
      <c r="G36" s="196"/>
      <c r="H36" s="196"/>
      <c r="I36" s="196"/>
      <c r="J36" s="196"/>
      <c r="K36" s="196"/>
      <c r="L36" s="196"/>
      <c r="M36" s="196"/>
      <c r="N36" s="196"/>
      <c r="O36" s="196"/>
      <c r="P36" s="196"/>
      <c r="Q36" s="196"/>
      <c r="R36" s="196"/>
      <c r="S36" s="196"/>
      <c r="T36" s="19"/>
    </row>
    <row r="37" spans="1:20" ht="12.75">
      <c r="A37" s="13"/>
      <c r="B37" s="196"/>
      <c r="C37" s="196"/>
      <c r="D37" s="196"/>
      <c r="E37" s="196"/>
      <c r="F37" s="196"/>
      <c r="G37" s="196"/>
      <c r="H37" s="196"/>
      <c r="I37" s="196"/>
      <c r="J37" s="196"/>
      <c r="K37" s="196"/>
      <c r="L37" s="196"/>
      <c r="M37" s="196"/>
      <c r="N37" s="196"/>
      <c r="O37" s="196"/>
      <c r="P37" s="196"/>
      <c r="Q37" s="196"/>
      <c r="R37" s="196"/>
      <c r="S37" s="196"/>
      <c r="T37" s="19"/>
    </row>
    <row r="38" spans="1:20" ht="12.75">
      <c r="A38" s="13"/>
      <c r="B38" s="196"/>
      <c r="C38" s="196"/>
      <c r="D38" s="196"/>
      <c r="E38" s="196"/>
      <c r="F38" s="196"/>
      <c r="G38" s="196"/>
      <c r="H38" s="196"/>
      <c r="I38" s="196"/>
      <c r="J38" s="196"/>
      <c r="K38" s="196"/>
      <c r="L38" s="196"/>
      <c r="M38" s="196"/>
      <c r="N38" s="196"/>
      <c r="O38" s="196"/>
      <c r="P38" s="196"/>
      <c r="Q38" s="196"/>
      <c r="R38" s="196"/>
      <c r="S38" s="196"/>
      <c r="T38" s="19"/>
    </row>
    <row r="39" spans="1:20" ht="12.75">
      <c r="A39" s="13"/>
      <c r="B39" s="196"/>
      <c r="C39" s="196"/>
      <c r="D39" s="196"/>
      <c r="E39" s="196"/>
      <c r="F39" s="196"/>
      <c r="G39" s="196"/>
      <c r="H39" s="196"/>
      <c r="I39" s="196"/>
      <c r="J39" s="196"/>
      <c r="K39" s="196"/>
      <c r="L39" s="196"/>
      <c r="M39" s="196"/>
      <c r="N39" s="196"/>
      <c r="O39" s="196"/>
      <c r="P39" s="196"/>
      <c r="Q39" s="196"/>
      <c r="R39" s="196"/>
      <c r="S39" s="196"/>
      <c r="T39" s="19"/>
    </row>
    <row r="40" spans="1:20" ht="12.75">
      <c r="A40" s="13"/>
      <c r="B40" s="196"/>
      <c r="C40" s="196"/>
      <c r="D40" s="196"/>
      <c r="E40" s="196"/>
      <c r="F40" s="196"/>
      <c r="G40" s="196"/>
      <c r="H40" s="196"/>
      <c r="I40" s="196"/>
      <c r="J40" s="196"/>
      <c r="K40" s="196"/>
      <c r="L40" s="196"/>
      <c r="M40" s="196"/>
      <c r="N40" s="196"/>
      <c r="O40" s="196"/>
      <c r="P40" s="196"/>
      <c r="Q40" s="196"/>
      <c r="R40" s="196"/>
      <c r="S40" s="196"/>
      <c r="T40" s="19"/>
    </row>
    <row r="41" spans="1:20" ht="12.75">
      <c r="A41" s="13"/>
      <c r="B41" s="19"/>
      <c r="C41" s="19"/>
      <c r="D41" s="19"/>
      <c r="E41" s="19"/>
      <c r="F41" s="19"/>
      <c r="G41" s="19"/>
      <c r="H41" s="19"/>
      <c r="I41" s="19"/>
      <c r="J41" s="19"/>
      <c r="K41" s="19"/>
      <c r="L41" s="19"/>
      <c r="M41" s="19"/>
      <c r="N41" s="19"/>
      <c r="O41" s="19"/>
      <c r="P41" s="19"/>
      <c r="Q41" s="19"/>
      <c r="R41" s="19"/>
      <c r="S41" s="19"/>
      <c r="T41" s="19"/>
    </row>
    <row r="42" spans="1:20" ht="12.75">
      <c r="A42" s="13"/>
      <c r="B42" s="19"/>
      <c r="C42" s="19"/>
      <c r="D42" s="19"/>
      <c r="E42" s="19"/>
      <c r="F42" s="19"/>
      <c r="G42" s="19"/>
      <c r="H42" s="19"/>
      <c r="I42" s="19"/>
      <c r="J42" s="19"/>
      <c r="K42" s="19"/>
      <c r="L42" s="19"/>
      <c r="M42" s="19"/>
      <c r="N42" s="19"/>
      <c r="O42" s="19"/>
      <c r="P42" s="19"/>
      <c r="Q42" s="19"/>
      <c r="R42" s="19"/>
      <c r="S42" s="171" t="s">
        <v>221</v>
      </c>
      <c r="T42" s="19"/>
    </row>
    <row r="43" spans="1:20" ht="12.75">
      <c r="A43" s="13"/>
      <c r="B43" s="19"/>
      <c r="C43" s="19"/>
      <c r="D43" s="19"/>
      <c r="E43" s="19"/>
      <c r="F43" s="19"/>
      <c r="G43" s="19"/>
      <c r="H43" s="19"/>
      <c r="I43" s="19"/>
      <c r="J43" s="19"/>
      <c r="K43" s="19"/>
      <c r="L43" s="19"/>
      <c r="M43" s="19"/>
      <c r="N43" s="19"/>
      <c r="O43" s="19"/>
      <c r="P43" s="19"/>
      <c r="Q43" s="19"/>
      <c r="R43" s="19"/>
      <c r="S43" s="171" t="s">
        <v>222</v>
      </c>
      <c r="T43" s="19"/>
    </row>
    <row r="44" spans="1:20" ht="12.75">
      <c r="A44" s="13"/>
      <c r="B44" s="19"/>
      <c r="C44" s="19"/>
      <c r="D44" s="19"/>
      <c r="E44" s="19"/>
      <c r="F44" s="19"/>
      <c r="G44" s="19"/>
      <c r="H44" s="19"/>
      <c r="I44" s="19"/>
      <c r="J44" s="19"/>
      <c r="K44" s="19"/>
      <c r="L44" s="19"/>
      <c r="M44" s="19"/>
      <c r="N44" s="19"/>
      <c r="O44" s="19"/>
      <c r="P44" s="19"/>
      <c r="Q44" s="19"/>
      <c r="R44" s="19"/>
      <c r="S44" s="171" t="s">
        <v>143</v>
      </c>
      <c r="T44" s="19"/>
    </row>
    <row r="45" spans="1:20" ht="12.75">
      <c r="A45" s="13"/>
      <c r="B45" s="19"/>
      <c r="C45" s="19"/>
      <c r="D45" s="19"/>
      <c r="E45" s="19"/>
      <c r="F45" s="19"/>
      <c r="G45" s="19"/>
      <c r="H45" s="19"/>
      <c r="I45" s="19"/>
      <c r="J45" s="19"/>
      <c r="K45" s="19"/>
      <c r="L45" s="19"/>
      <c r="M45" s="19"/>
      <c r="N45" s="19"/>
      <c r="O45" s="19"/>
      <c r="P45" s="19"/>
      <c r="Q45" s="19"/>
      <c r="R45" s="19"/>
      <c r="S45" s="19"/>
      <c r="T45" s="19"/>
    </row>
    <row r="46" spans="1:20" ht="12.75">
      <c r="A46" s="13"/>
      <c r="B46" s="19"/>
      <c r="C46" s="145" t="s">
        <v>223</v>
      </c>
      <c r="D46" s="19"/>
      <c r="E46" s="19"/>
      <c r="F46" s="19"/>
      <c r="G46" s="19"/>
      <c r="H46" s="19"/>
      <c r="I46" s="19"/>
      <c r="J46" s="19"/>
      <c r="K46" s="19"/>
      <c r="L46" s="19"/>
      <c r="M46" s="19"/>
      <c r="N46" s="19"/>
      <c r="O46" s="19"/>
      <c r="P46" s="19"/>
      <c r="Q46" s="19"/>
      <c r="R46" s="19"/>
      <c r="S46" s="172">
        <v>447</v>
      </c>
      <c r="T46" s="19"/>
    </row>
    <row r="47" spans="1:20" ht="12.75">
      <c r="A47" s="13"/>
      <c r="B47" s="19"/>
      <c r="C47" s="145" t="s">
        <v>224</v>
      </c>
      <c r="D47" s="19"/>
      <c r="E47" s="19"/>
      <c r="F47" s="19"/>
      <c r="G47" s="19"/>
      <c r="H47" s="19"/>
      <c r="I47" s="19"/>
      <c r="J47" s="19"/>
      <c r="K47" s="19"/>
      <c r="L47" s="19"/>
      <c r="M47" s="19"/>
      <c r="N47" s="19"/>
      <c r="O47" s="19"/>
      <c r="P47" s="19"/>
      <c r="Q47" s="19"/>
      <c r="R47" s="19"/>
      <c r="S47" s="172">
        <v>447</v>
      </c>
      <c r="T47" s="19"/>
    </row>
    <row r="48" spans="1:20" ht="12.75">
      <c r="A48" s="13"/>
      <c r="B48" s="19"/>
      <c r="C48" s="145"/>
      <c r="D48" s="19"/>
      <c r="E48" s="19"/>
      <c r="F48" s="19"/>
      <c r="G48" s="19"/>
      <c r="H48" s="19"/>
      <c r="I48" s="19"/>
      <c r="J48" s="19"/>
      <c r="K48" s="19"/>
      <c r="L48" s="19"/>
      <c r="M48" s="19"/>
      <c r="N48" s="19"/>
      <c r="O48" s="19"/>
      <c r="P48" s="19"/>
      <c r="Q48" s="19"/>
      <c r="R48" s="19"/>
      <c r="S48" s="172"/>
      <c r="T48" s="19"/>
    </row>
    <row r="49" spans="1:20" ht="12.75">
      <c r="A49" s="11" t="s">
        <v>36</v>
      </c>
      <c r="B49" s="4" t="s">
        <v>4</v>
      </c>
      <c r="C49" s="145"/>
      <c r="D49" s="19"/>
      <c r="E49" s="19"/>
      <c r="F49" s="19"/>
      <c r="G49" s="19"/>
      <c r="H49" s="19"/>
      <c r="I49" s="19"/>
      <c r="J49" s="19"/>
      <c r="K49" s="19"/>
      <c r="L49" s="19"/>
      <c r="M49" s="19"/>
      <c r="N49" s="19"/>
      <c r="O49" s="19"/>
      <c r="P49" s="19"/>
      <c r="Q49" s="19"/>
      <c r="R49" s="19"/>
      <c r="S49" s="172"/>
      <c r="T49" s="19"/>
    </row>
    <row r="50" spans="1:20" ht="12.75">
      <c r="A50" s="13"/>
      <c r="B50" s="19"/>
      <c r="C50" s="145"/>
      <c r="D50" s="19"/>
      <c r="E50" s="19"/>
      <c r="F50" s="19"/>
      <c r="G50" s="19"/>
      <c r="H50" s="19"/>
      <c r="I50" s="19"/>
      <c r="J50" s="19"/>
      <c r="K50" s="19"/>
      <c r="L50" s="19"/>
      <c r="M50" s="19"/>
      <c r="N50" s="19"/>
      <c r="O50" s="19"/>
      <c r="P50" s="19"/>
      <c r="Q50" s="19"/>
      <c r="R50" s="19"/>
      <c r="S50" s="172"/>
      <c r="T50" s="19"/>
    </row>
    <row r="51" spans="1:20" ht="12.75">
      <c r="A51" s="13"/>
      <c r="B51" s="196" t="s">
        <v>245</v>
      </c>
      <c r="C51" s="196"/>
      <c r="D51" s="196"/>
      <c r="E51" s="196"/>
      <c r="F51" s="196"/>
      <c r="G51" s="196"/>
      <c r="H51" s="196"/>
      <c r="I51" s="196"/>
      <c r="J51" s="196"/>
      <c r="K51" s="196"/>
      <c r="L51" s="196"/>
      <c r="M51" s="196"/>
      <c r="N51" s="196"/>
      <c r="O51" s="196"/>
      <c r="P51" s="196"/>
      <c r="Q51" s="196"/>
      <c r="R51" s="196"/>
      <c r="S51" s="196"/>
      <c r="T51" s="19"/>
    </row>
    <row r="52" spans="1:20" ht="12.75">
      <c r="A52" s="13"/>
      <c r="B52" s="196"/>
      <c r="C52" s="196"/>
      <c r="D52" s="196"/>
      <c r="E52" s="196"/>
      <c r="F52" s="196"/>
      <c r="G52" s="196"/>
      <c r="H52" s="196"/>
      <c r="I52" s="196"/>
      <c r="J52" s="196"/>
      <c r="K52" s="196"/>
      <c r="L52" s="196"/>
      <c r="M52" s="196"/>
      <c r="N52" s="196"/>
      <c r="O52" s="196"/>
      <c r="P52" s="196"/>
      <c r="Q52" s="196"/>
      <c r="R52" s="196"/>
      <c r="S52" s="196"/>
      <c r="T52" s="19"/>
    </row>
    <row r="53" spans="1:20" ht="12.75">
      <c r="A53" s="13"/>
      <c r="B53" s="196"/>
      <c r="C53" s="196"/>
      <c r="D53" s="196"/>
      <c r="E53" s="196"/>
      <c r="F53" s="196"/>
      <c r="G53" s="196"/>
      <c r="H53" s="196"/>
      <c r="I53" s="196"/>
      <c r="J53" s="196"/>
      <c r="K53" s="196"/>
      <c r="L53" s="196"/>
      <c r="M53" s="196"/>
      <c r="N53" s="196"/>
      <c r="O53" s="196"/>
      <c r="P53" s="196"/>
      <c r="Q53" s="196"/>
      <c r="R53" s="196"/>
      <c r="S53" s="196"/>
      <c r="T53" s="19"/>
    </row>
    <row r="54" spans="1:20" ht="12.75">
      <c r="A54" s="13"/>
      <c r="B54" s="196"/>
      <c r="C54" s="196"/>
      <c r="D54" s="196"/>
      <c r="E54" s="196"/>
      <c r="F54" s="196"/>
      <c r="G54" s="196"/>
      <c r="H54" s="196"/>
      <c r="I54" s="196"/>
      <c r="J54" s="196"/>
      <c r="K54" s="196"/>
      <c r="L54" s="196"/>
      <c r="M54" s="196"/>
      <c r="N54" s="196"/>
      <c r="O54" s="196"/>
      <c r="P54" s="196"/>
      <c r="Q54" s="196"/>
      <c r="R54" s="196"/>
      <c r="S54" s="196"/>
      <c r="T54" s="19"/>
    </row>
    <row r="55" spans="1:20" ht="12.75">
      <c r="A55" s="13"/>
      <c r="B55" s="196"/>
      <c r="C55" s="196"/>
      <c r="D55" s="196"/>
      <c r="E55" s="196"/>
      <c r="F55" s="196"/>
      <c r="G55" s="196"/>
      <c r="H55" s="196"/>
      <c r="I55" s="196"/>
      <c r="J55" s="196"/>
      <c r="K55" s="196"/>
      <c r="L55" s="196"/>
      <c r="M55" s="196"/>
      <c r="N55" s="196"/>
      <c r="O55" s="196"/>
      <c r="P55" s="196"/>
      <c r="Q55" s="196"/>
      <c r="R55" s="196"/>
      <c r="S55" s="196"/>
      <c r="T55" s="19"/>
    </row>
    <row r="56" spans="1:20" ht="12.75">
      <c r="A56" s="13"/>
      <c r="B56" s="19"/>
      <c r="C56" s="19"/>
      <c r="D56" s="19"/>
      <c r="E56" s="19"/>
      <c r="F56" s="19"/>
      <c r="G56" s="19"/>
      <c r="H56" s="19"/>
      <c r="I56" s="19"/>
      <c r="J56" s="19"/>
      <c r="K56" s="19"/>
      <c r="L56" s="19"/>
      <c r="M56" s="19"/>
      <c r="N56" s="19"/>
      <c r="O56" s="19"/>
      <c r="P56" s="19"/>
      <c r="Q56" s="19"/>
      <c r="R56" s="19"/>
      <c r="S56" s="19"/>
      <c r="T56" s="19"/>
    </row>
    <row r="57" spans="1:20" ht="12.75">
      <c r="A57" s="13"/>
      <c r="B57" s="19"/>
      <c r="C57" s="19"/>
      <c r="D57" s="19"/>
      <c r="E57" s="19"/>
      <c r="F57" s="19"/>
      <c r="G57" s="19"/>
      <c r="H57" s="19"/>
      <c r="I57" s="19"/>
      <c r="J57" s="19"/>
      <c r="K57" s="19"/>
      <c r="L57" s="19"/>
      <c r="M57" s="19"/>
      <c r="N57" s="5" t="s">
        <v>242</v>
      </c>
      <c r="O57" s="170"/>
      <c r="P57" s="240" t="s">
        <v>244</v>
      </c>
      <c r="Q57" s="240"/>
      <c r="R57" s="170"/>
      <c r="S57" s="170"/>
      <c r="T57" s="19"/>
    </row>
    <row r="58" spans="1:20" ht="12.75">
      <c r="A58" s="13"/>
      <c r="B58" s="19"/>
      <c r="C58" s="19"/>
      <c r="D58" s="19"/>
      <c r="E58" s="19"/>
      <c r="F58" s="19"/>
      <c r="G58" s="19"/>
      <c r="H58" s="19"/>
      <c r="I58" s="19"/>
      <c r="J58" s="19"/>
      <c r="K58" s="19"/>
      <c r="L58" s="19"/>
      <c r="M58" s="19"/>
      <c r="N58" s="5" t="s">
        <v>243</v>
      </c>
      <c r="O58" s="170"/>
      <c r="P58" s="240" t="s">
        <v>2</v>
      </c>
      <c r="Q58" s="240"/>
      <c r="R58" s="170"/>
      <c r="S58" s="5" t="s">
        <v>240</v>
      </c>
      <c r="T58" s="19"/>
    </row>
    <row r="59" spans="1:20" ht="12.75">
      <c r="A59" s="13"/>
      <c r="B59" s="19"/>
      <c r="C59" s="19"/>
      <c r="D59" s="19"/>
      <c r="E59" s="19"/>
      <c r="F59" s="19"/>
      <c r="G59" s="19"/>
      <c r="H59" s="19"/>
      <c r="I59" s="19"/>
      <c r="J59" s="19"/>
      <c r="K59" s="19"/>
      <c r="L59" s="19"/>
      <c r="M59" s="19"/>
      <c r="N59" s="5" t="s">
        <v>143</v>
      </c>
      <c r="O59" s="170"/>
      <c r="P59" s="240" t="s">
        <v>143</v>
      </c>
      <c r="Q59" s="240"/>
      <c r="R59" s="170"/>
      <c r="S59" s="5" t="s">
        <v>143</v>
      </c>
      <c r="T59" s="19"/>
    </row>
    <row r="60" spans="1:20" ht="12.75">
      <c r="A60" s="13"/>
      <c r="B60" s="19"/>
      <c r="C60" s="183" t="s">
        <v>241</v>
      </c>
      <c r="D60" s="19"/>
      <c r="E60" s="19"/>
      <c r="F60" s="19"/>
      <c r="G60" s="19"/>
      <c r="H60" s="19"/>
      <c r="I60" s="19"/>
      <c r="J60" s="19"/>
      <c r="K60" s="19"/>
      <c r="L60" s="19"/>
      <c r="M60" s="19"/>
      <c r="N60" s="19"/>
      <c r="O60" s="19"/>
      <c r="P60" s="19"/>
      <c r="Q60" s="19"/>
      <c r="R60" s="19"/>
      <c r="S60" s="19"/>
      <c r="T60" s="19"/>
    </row>
    <row r="61" spans="1:20" ht="12.75">
      <c r="A61" s="13"/>
      <c r="B61" s="19"/>
      <c r="C61" s="145" t="s">
        <v>105</v>
      </c>
      <c r="D61" s="19"/>
      <c r="E61" s="19"/>
      <c r="F61" s="19"/>
      <c r="G61" s="19"/>
      <c r="H61" s="19"/>
      <c r="I61" s="19"/>
      <c r="J61" s="19"/>
      <c r="K61" s="19"/>
      <c r="L61" s="19"/>
      <c r="M61" s="19"/>
      <c r="N61" s="172">
        <v>9846</v>
      </c>
      <c r="O61" s="19"/>
      <c r="P61" s="19"/>
      <c r="Q61" s="172">
        <v>-2748</v>
      </c>
      <c r="R61" s="19"/>
      <c r="S61" s="184">
        <f>N61+Q61</f>
        <v>7098</v>
      </c>
      <c r="T61" s="19"/>
    </row>
    <row r="62" spans="1:20" ht="12.75">
      <c r="A62" s="13"/>
      <c r="B62" s="19"/>
      <c r="C62" s="17" t="s">
        <v>238</v>
      </c>
      <c r="D62" s="19"/>
      <c r="E62" s="19"/>
      <c r="F62" s="19"/>
      <c r="G62" s="19"/>
      <c r="H62" s="19"/>
      <c r="I62" s="19"/>
      <c r="J62" s="19"/>
      <c r="K62" s="19"/>
      <c r="L62" s="19"/>
      <c r="M62" s="19"/>
      <c r="N62" s="172">
        <v>0</v>
      </c>
      <c r="O62" s="19"/>
      <c r="P62" s="19"/>
      <c r="Q62" s="172">
        <v>2748</v>
      </c>
      <c r="R62" s="19"/>
      <c r="S62" s="184">
        <f>N62+Q62</f>
        <v>2748</v>
      </c>
      <c r="T62" s="19"/>
    </row>
    <row r="63" spans="1:20" ht="12.75">
      <c r="A63" s="13"/>
      <c r="B63" s="19"/>
      <c r="C63" s="19"/>
      <c r="D63" s="19"/>
      <c r="E63" s="19"/>
      <c r="F63" s="19"/>
      <c r="G63" s="19"/>
      <c r="H63" s="19"/>
      <c r="I63" s="19"/>
      <c r="J63" s="19"/>
      <c r="K63" s="19"/>
      <c r="L63" s="19"/>
      <c r="M63" s="19"/>
      <c r="N63" s="19"/>
      <c r="O63" s="19"/>
      <c r="P63" s="19"/>
      <c r="Q63" s="19"/>
      <c r="R63" s="19"/>
      <c r="S63" s="19"/>
      <c r="T63" s="19"/>
    </row>
    <row r="64" spans="1:2" ht="12.75">
      <c r="A64" s="11" t="s">
        <v>38</v>
      </c>
      <c r="B64" s="4" t="s">
        <v>91</v>
      </c>
    </row>
    <row r="65" spans="1:2" ht="12.75">
      <c r="A65" s="13"/>
      <c r="B65" s="12" t="s">
        <v>225</v>
      </c>
    </row>
    <row r="66" ht="12.75">
      <c r="A66" s="13"/>
    </row>
    <row r="67" spans="1:2" ht="12.75">
      <c r="A67" s="11" t="s">
        <v>39</v>
      </c>
      <c r="B67" s="4" t="s">
        <v>40</v>
      </c>
    </row>
    <row r="68" spans="1:2" ht="12.75">
      <c r="A68" s="13"/>
      <c r="B68" s="12" t="s">
        <v>182</v>
      </c>
    </row>
    <row r="69" ht="12.75">
      <c r="A69" s="13"/>
    </row>
    <row r="70" spans="1:2" ht="12.75">
      <c r="A70" s="11" t="s">
        <v>41</v>
      </c>
      <c r="B70" s="4" t="s">
        <v>42</v>
      </c>
    </row>
    <row r="71" spans="1:20" ht="12.75" customHeight="1">
      <c r="A71" s="13"/>
      <c r="B71" s="196" t="s">
        <v>116</v>
      </c>
      <c r="C71" s="196"/>
      <c r="D71" s="196"/>
      <c r="E71" s="196"/>
      <c r="F71" s="196"/>
      <c r="G71" s="196"/>
      <c r="H71" s="196"/>
      <c r="I71" s="196"/>
      <c r="J71" s="196"/>
      <c r="K71" s="196"/>
      <c r="L71" s="196"/>
      <c r="M71" s="196"/>
      <c r="N71" s="196"/>
      <c r="O71" s="196"/>
      <c r="P71" s="196"/>
      <c r="Q71" s="196"/>
      <c r="R71" s="196"/>
      <c r="S71" s="196"/>
      <c r="T71" s="19"/>
    </row>
    <row r="72" spans="1:20" ht="12.75">
      <c r="A72" s="13"/>
      <c r="B72" s="196"/>
      <c r="C72" s="196"/>
      <c r="D72" s="196"/>
      <c r="E72" s="196"/>
      <c r="F72" s="196"/>
      <c r="G72" s="196"/>
      <c r="H72" s="196"/>
      <c r="I72" s="196"/>
      <c r="J72" s="196"/>
      <c r="K72" s="196"/>
      <c r="L72" s="196"/>
      <c r="M72" s="196"/>
      <c r="N72" s="196"/>
      <c r="O72" s="196"/>
      <c r="P72" s="196"/>
      <c r="Q72" s="196"/>
      <c r="R72" s="196"/>
      <c r="S72" s="196"/>
      <c r="T72" s="19"/>
    </row>
    <row r="73" ht="12.75">
      <c r="A73" s="13"/>
    </row>
    <row r="74" spans="1:2" ht="12.75">
      <c r="A74" s="11" t="s">
        <v>43</v>
      </c>
      <c r="B74" s="4" t="s">
        <v>44</v>
      </c>
    </row>
    <row r="75" spans="1:20" ht="12.75">
      <c r="A75" s="13"/>
      <c r="B75" s="196" t="s">
        <v>117</v>
      </c>
      <c r="C75" s="196"/>
      <c r="D75" s="196"/>
      <c r="E75" s="196"/>
      <c r="F75" s="196"/>
      <c r="G75" s="196"/>
      <c r="H75" s="196"/>
      <c r="I75" s="196"/>
      <c r="J75" s="196"/>
      <c r="K75" s="196"/>
      <c r="L75" s="196"/>
      <c r="M75" s="196"/>
      <c r="N75" s="196"/>
      <c r="O75" s="196"/>
      <c r="P75" s="196"/>
      <c r="Q75" s="196"/>
      <c r="R75" s="196"/>
      <c r="S75" s="196"/>
      <c r="T75" s="19"/>
    </row>
    <row r="76" ht="12.75">
      <c r="A76" s="13"/>
    </row>
    <row r="77" spans="1:2" ht="12.75">
      <c r="A77" s="11" t="s">
        <v>45</v>
      </c>
      <c r="B77" s="4" t="s">
        <v>46</v>
      </c>
    </row>
    <row r="78" spans="1:20" ht="12.75">
      <c r="A78" s="13"/>
      <c r="B78" s="196" t="s">
        <v>135</v>
      </c>
      <c r="C78" s="196"/>
      <c r="D78" s="196"/>
      <c r="E78" s="196"/>
      <c r="F78" s="196"/>
      <c r="G78" s="196"/>
      <c r="H78" s="196"/>
      <c r="I78" s="196"/>
      <c r="J78" s="196"/>
      <c r="K78" s="196"/>
      <c r="L78" s="196"/>
      <c r="M78" s="196"/>
      <c r="N78" s="196"/>
      <c r="O78" s="196"/>
      <c r="P78" s="196"/>
      <c r="Q78" s="196"/>
      <c r="R78" s="196"/>
      <c r="S78" s="196"/>
      <c r="T78" s="19"/>
    </row>
    <row r="79" spans="1:20" ht="12.75">
      <c r="A79" s="13"/>
      <c r="B79" s="19"/>
      <c r="C79" s="19"/>
      <c r="D79" s="19"/>
      <c r="E79" s="19"/>
      <c r="F79" s="19"/>
      <c r="G79" s="19"/>
      <c r="H79" s="19"/>
      <c r="I79" s="19"/>
      <c r="J79" s="19"/>
      <c r="K79" s="19"/>
      <c r="L79" s="19"/>
      <c r="M79" s="19"/>
      <c r="N79" s="19"/>
      <c r="O79" s="19"/>
      <c r="P79" s="19"/>
      <c r="Q79" s="19"/>
      <c r="R79" s="19"/>
      <c r="S79" s="19"/>
      <c r="T79" s="19"/>
    </row>
    <row r="80" spans="1:2" ht="12.75">
      <c r="A80" s="11" t="s">
        <v>47</v>
      </c>
      <c r="B80" s="4" t="s">
        <v>48</v>
      </c>
    </row>
    <row r="81" spans="1:20" ht="12.75">
      <c r="A81" s="11"/>
      <c r="B81" s="196" t="s">
        <v>274</v>
      </c>
      <c r="C81" s="196"/>
      <c r="D81" s="196"/>
      <c r="E81" s="196"/>
      <c r="F81" s="196"/>
      <c r="G81" s="196"/>
      <c r="H81" s="196"/>
      <c r="I81" s="196"/>
      <c r="J81" s="196"/>
      <c r="K81" s="196"/>
      <c r="L81" s="196"/>
      <c r="M81" s="196"/>
      <c r="N81" s="196"/>
      <c r="O81" s="196"/>
      <c r="P81" s="196"/>
      <c r="Q81" s="196"/>
      <c r="R81" s="196"/>
      <c r="S81" s="196"/>
      <c r="T81" s="19"/>
    </row>
    <row r="82" spans="1:20" ht="12.75">
      <c r="A82" s="11"/>
      <c r="B82" s="196"/>
      <c r="C82" s="196"/>
      <c r="D82" s="196"/>
      <c r="E82" s="196"/>
      <c r="F82" s="196"/>
      <c r="G82" s="196"/>
      <c r="H82" s="196"/>
      <c r="I82" s="196"/>
      <c r="J82" s="196"/>
      <c r="K82" s="196"/>
      <c r="L82" s="196"/>
      <c r="M82" s="196"/>
      <c r="N82" s="196"/>
      <c r="O82" s="196"/>
      <c r="P82" s="196"/>
      <c r="Q82" s="196"/>
      <c r="R82" s="196"/>
      <c r="S82" s="196"/>
      <c r="T82" s="15"/>
    </row>
    <row r="83" spans="1:20" ht="12.75">
      <c r="A83" s="11"/>
      <c r="B83" s="15"/>
      <c r="C83" s="15"/>
      <c r="D83" s="15"/>
      <c r="E83" s="15"/>
      <c r="F83" s="15"/>
      <c r="G83" s="15"/>
      <c r="H83" s="15"/>
      <c r="I83" s="15"/>
      <c r="J83" s="15"/>
      <c r="K83" s="15"/>
      <c r="L83" s="15"/>
      <c r="M83" s="15"/>
      <c r="N83" s="15"/>
      <c r="O83" s="15"/>
      <c r="P83" s="15"/>
      <c r="Q83" s="15"/>
      <c r="R83" s="15"/>
      <c r="S83" s="15"/>
      <c r="T83" s="15"/>
    </row>
    <row r="84" spans="1:2" ht="12.75">
      <c r="A84" s="11" t="s">
        <v>49</v>
      </c>
      <c r="B84" s="4" t="s">
        <v>50</v>
      </c>
    </row>
    <row r="85" spans="1:20" ht="12.75">
      <c r="A85" s="11"/>
      <c r="B85" s="4"/>
      <c r="J85" s="1"/>
      <c r="K85" s="1"/>
      <c r="L85" s="211" t="s">
        <v>9</v>
      </c>
      <c r="M85" s="211"/>
      <c r="N85" s="211"/>
      <c r="O85" s="1"/>
      <c r="P85" s="211" t="s">
        <v>10</v>
      </c>
      <c r="Q85" s="211"/>
      <c r="R85" s="211"/>
      <c r="S85" s="211"/>
      <c r="T85" s="1"/>
    </row>
    <row r="86" spans="1:20" ht="51">
      <c r="A86" s="11"/>
      <c r="B86" s="48"/>
      <c r="C86" s="23"/>
      <c r="D86" s="23"/>
      <c r="E86" s="23"/>
      <c r="F86" s="23"/>
      <c r="G86" s="23"/>
      <c r="H86" s="23"/>
      <c r="I86" s="23"/>
      <c r="L86" s="102" t="s">
        <v>11</v>
      </c>
      <c r="M86" s="1"/>
      <c r="N86" s="102" t="s">
        <v>154</v>
      </c>
      <c r="O86" s="1"/>
      <c r="P86" s="244" t="s">
        <v>12</v>
      </c>
      <c r="Q86" s="244"/>
      <c r="R86" s="1"/>
      <c r="S86" s="102" t="s">
        <v>155</v>
      </c>
      <c r="T86" s="102"/>
    </row>
    <row r="87" spans="1:20" ht="12.75">
      <c r="A87" s="11"/>
      <c r="B87" s="48"/>
      <c r="C87" s="23"/>
      <c r="D87" s="23"/>
      <c r="E87" s="23"/>
      <c r="F87" s="23"/>
      <c r="G87" s="23"/>
      <c r="H87" s="23"/>
      <c r="I87" s="23"/>
      <c r="J87" s="12" t="s">
        <v>22</v>
      </c>
      <c r="L87" s="81" t="s">
        <v>262</v>
      </c>
      <c r="M87" s="81"/>
      <c r="N87" s="81" t="s">
        <v>263</v>
      </c>
      <c r="O87" s="81"/>
      <c r="P87" s="81"/>
      <c r="Q87" s="81" t="str">
        <f>+L87</f>
        <v>30.09.2007</v>
      </c>
      <c r="R87" s="81"/>
      <c r="S87" s="81" t="str">
        <f>+N87</f>
        <v>30.09.2006</v>
      </c>
      <c r="T87" s="81"/>
    </row>
    <row r="88" spans="1:20" ht="12.75" customHeight="1">
      <c r="A88" s="11"/>
      <c r="B88" s="201" t="s">
        <v>128</v>
      </c>
      <c r="C88" s="200"/>
      <c r="D88" s="200"/>
      <c r="E88" s="200"/>
      <c r="F88" s="23"/>
      <c r="G88" s="23"/>
      <c r="H88" s="23"/>
      <c r="I88" s="23"/>
      <c r="L88" s="96" t="s">
        <v>143</v>
      </c>
      <c r="M88" s="23"/>
      <c r="N88" s="96" t="s">
        <v>143</v>
      </c>
      <c r="O88" s="23"/>
      <c r="P88" s="23"/>
      <c r="Q88" s="96" t="s">
        <v>143</v>
      </c>
      <c r="R88" s="96"/>
      <c r="S88" s="96" t="s">
        <v>143</v>
      </c>
      <c r="T88" s="96"/>
    </row>
    <row r="89" spans="1:20" ht="12.75" customHeight="1">
      <c r="A89" s="11"/>
      <c r="B89" s="199" t="s">
        <v>129</v>
      </c>
      <c r="C89" s="200"/>
      <c r="D89" s="200"/>
      <c r="E89" s="200"/>
      <c r="F89" s="23"/>
      <c r="G89" s="23"/>
      <c r="H89" s="23"/>
      <c r="I89" s="23"/>
      <c r="L89" s="50">
        <v>3827</v>
      </c>
      <c r="M89" s="23"/>
      <c r="N89" s="50">
        <v>2969</v>
      </c>
      <c r="O89" s="23"/>
      <c r="P89" s="23"/>
      <c r="Q89" s="50">
        <f>2476+3731+3827</f>
        <v>10034</v>
      </c>
      <c r="R89" s="50"/>
      <c r="S89" s="20">
        <v>8369</v>
      </c>
      <c r="T89" s="20"/>
    </row>
    <row r="90" spans="1:20" ht="12.75" customHeight="1">
      <c r="A90" s="11"/>
      <c r="B90" s="199" t="s">
        <v>131</v>
      </c>
      <c r="C90" s="200"/>
      <c r="D90" s="200"/>
      <c r="E90" s="200"/>
      <c r="F90" s="23"/>
      <c r="G90" s="23"/>
      <c r="H90" s="23"/>
      <c r="I90" s="23"/>
      <c r="L90" s="50">
        <v>561</v>
      </c>
      <c r="M90" s="23"/>
      <c r="N90" s="50">
        <v>801</v>
      </c>
      <c r="O90" s="23"/>
      <c r="P90" s="23"/>
      <c r="Q90" s="50">
        <f>78+299+561</f>
        <v>938</v>
      </c>
      <c r="R90" s="50"/>
      <c r="S90" s="20">
        <v>1259</v>
      </c>
      <c r="T90" s="20"/>
    </row>
    <row r="91" spans="1:20" ht="13.5" customHeight="1">
      <c r="A91" s="11"/>
      <c r="B91" s="109" t="s">
        <v>130</v>
      </c>
      <c r="C91" s="148"/>
      <c r="D91" s="148"/>
      <c r="E91" s="148"/>
      <c r="F91" s="23"/>
      <c r="G91" s="23"/>
      <c r="H91" s="23"/>
      <c r="I91" s="23"/>
      <c r="L91" s="69">
        <v>-40</v>
      </c>
      <c r="M91" s="23"/>
      <c r="N91" s="69">
        <v>-75</v>
      </c>
      <c r="O91" s="23"/>
      <c r="P91" s="23"/>
      <c r="Q91" s="69">
        <f>-68-79-40</f>
        <v>-187</v>
      </c>
      <c r="R91" s="65"/>
      <c r="S91" s="20">
        <v>-260</v>
      </c>
      <c r="T91" s="20"/>
    </row>
    <row r="92" spans="1:22" ht="13.5" thickBot="1">
      <c r="A92" s="11"/>
      <c r="B92" s="199" t="s">
        <v>29</v>
      </c>
      <c r="C92" s="199"/>
      <c r="D92" s="199"/>
      <c r="E92" s="199"/>
      <c r="F92" s="23"/>
      <c r="G92" s="23"/>
      <c r="H92" s="23"/>
      <c r="I92" s="23"/>
      <c r="L92" s="54">
        <f>SUM(L89:L91)</f>
        <v>4348</v>
      </c>
      <c r="M92" s="23"/>
      <c r="N92" s="54">
        <f>SUM(N89:N91)</f>
        <v>3695</v>
      </c>
      <c r="O92" s="23"/>
      <c r="P92" s="122"/>
      <c r="Q92" s="54">
        <f>SUM(Q89:Q91)</f>
        <v>10785</v>
      </c>
      <c r="R92" s="50"/>
      <c r="S92" s="54">
        <f>SUM(S89:S91)</f>
        <v>9368</v>
      </c>
      <c r="T92" s="64"/>
      <c r="V92" s="39"/>
    </row>
    <row r="93" spans="1:22" ht="12.75">
      <c r="A93" s="11"/>
      <c r="B93" s="68"/>
      <c r="C93" s="68"/>
      <c r="D93" s="68"/>
      <c r="E93" s="68"/>
      <c r="F93" s="23"/>
      <c r="G93" s="23"/>
      <c r="H93" s="23"/>
      <c r="I93" s="23"/>
      <c r="J93" s="23"/>
      <c r="K93" s="23"/>
      <c r="L93" s="52"/>
      <c r="M93" s="52"/>
      <c r="N93" s="52"/>
      <c r="O93" s="23"/>
      <c r="P93" s="23"/>
      <c r="Q93" s="23"/>
      <c r="R93" s="23"/>
      <c r="V93" s="39"/>
    </row>
    <row r="94" spans="1:20" ht="12.75">
      <c r="A94" s="11"/>
      <c r="B94" s="197" t="s">
        <v>136</v>
      </c>
      <c r="C94" s="198"/>
      <c r="D94" s="198"/>
      <c r="E94" s="198"/>
      <c r="F94" s="198"/>
      <c r="G94" s="198"/>
      <c r="H94" s="198"/>
      <c r="I94" s="198"/>
      <c r="J94" s="198"/>
      <c r="K94" s="198"/>
      <c r="L94" s="198"/>
      <c r="M94" s="198"/>
      <c r="N94" s="198"/>
      <c r="O94" s="198"/>
      <c r="P94" s="198"/>
      <c r="Q94" s="198"/>
      <c r="R94" s="198"/>
      <c r="S94" s="198"/>
      <c r="T94" s="169"/>
    </row>
    <row r="95" ht="12.75">
      <c r="A95" s="13"/>
    </row>
    <row r="96" spans="1:2" ht="12.75">
      <c r="A96" s="11" t="s">
        <v>51</v>
      </c>
      <c r="B96" s="4" t="s">
        <v>226</v>
      </c>
    </row>
    <row r="97" spans="1:20" ht="12.75">
      <c r="A97" s="13"/>
      <c r="B97" s="252" t="s">
        <v>227</v>
      </c>
      <c r="C97" s="252"/>
      <c r="D97" s="252"/>
      <c r="E97" s="252"/>
      <c r="F97" s="252"/>
      <c r="G97" s="252"/>
      <c r="H97" s="252"/>
      <c r="I97" s="252"/>
      <c r="J97" s="252"/>
      <c r="K97" s="252"/>
      <c r="L97" s="252"/>
      <c r="M97" s="252"/>
      <c r="N97" s="252"/>
      <c r="O97" s="252"/>
      <c r="P97" s="252"/>
      <c r="Q97" s="252"/>
      <c r="R97" s="252"/>
      <c r="S97" s="252"/>
      <c r="T97" s="166"/>
    </row>
    <row r="98" spans="1:20" ht="12.75">
      <c r="A98" s="13"/>
      <c r="B98" s="252"/>
      <c r="C98" s="252"/>
      <c r="D98" s="252"/>
      <c r="E98" s="252"/>
      <c r="F98" s="252"/>
      <c r="G98" s="252"/>
      <c r="H98" s="252"/>
      <c r="I98" s="252"/>
      <c r="J98" s="252"/>
      <c r="K98" s="252"/>
      <c r="L98" s="252"/>
      <c r="M98" s="252"/>
      <c r="N98" s="252"/>
      <c r="O98" s="252"/>
      <c r="P98" s="252"/>
      <c r="Q98" s="252"/>
      <c r="R98" s="252"/>
      <c r="S98" s="252"/>
      <c r="T98" s="166"/>
    </row>
    <row r="99" ht="12.75" customHeight="1">
      <c r="A99" s="13"/>
    </row>
    <row r="100" spans="1:2" ht="12.75">
      <c r="A100" s="11" t="s">
        <v>52</v>
      </c>
      <c r="B100" s="4" t="s">
        <v>82</v>
      </c>
    </row>
    <row r="101" spans="1:20" ht="12.75">
      <c r="A101" s="13"/>
      <c r="B101" s="196" t="s">
        <v>276</v>
      </c>
      <c r="C101" s="196"/>
      <c r="D101" s="196"/>
      <c r="E101" s="196"/>
      <c r="F101" s="196"/>
      <c r="G101" s="196"/>
      <c r="H101" s="196"/>
      <c r="I101" s="196"/>
      <c r="J101" s="196"/>
      <c r="K101" s="196"/>
      <c r="L101" s="196"/>
      <c r="M101" s="196"/>
      <c r="N101" s="196"/>
      <c r="O101" s="196"/>
      <c r="P101" s="196"/>
      <c r="Q101" s="196"/>
      <c r="R101" s="196"/>
      <c r="S101" s="196"/>
      <c r="T101" s="19"/>
    </row>
    <row r="102" spans="1:20" ht="12.75">
      <c r="A102" s="13"/>
      <c r="B102" s="196"/>
      <c r="C102" s="196"/>
      <c r="D102" s="196"/>
      <c r="E102" s="196"/>
      <c r="F102" s="196"/>
      <c r="G102" s="196"/>
      <c r="H102" s="196"/>
      <c r="I102" s="196"/>
      <c r="J102" s="196"/>
      <c r="K102" s="196"/>
      <c r="L102" s="196"/>
      <c r="M102" s="196"/>
      <c r="N102" s="196"/>
      <c r="O102" s="196"/>
      <c r="P102" s="196"/>
      <c r="Q102" s="196"/>
      <c r="R102" s="196"/>
      <c r="S102" s="196"/>
      <c r="T102" s="19"/>
    </row>
    <row r="103" spans="1:20" ht="12.75">
      <c r="A103" s="13"/>
      <c r="C103" s="32"/>
      <c r="D103" s="32"/>
      <c r="E103" s="32"/>
      <c r="F103" s="32"/>
      <c r="G103" s="32"/>
      <c r="H103" s="32"/>
      <c r="I103" s="32"/>
      <c r="J103" s="32"/>
      <c r="K103" s="32"/>
      <c r="L103" s="32"/>
      <c r="M103" s="32"/>
      <c r="N103" s="32"/>
      <c r="O103" s="32"/>
      <c r="P103" s="32"/>
      <c r="Q103" s="32"/>
      <c r="R103" s="32"/>
      <c r="S103" s="32"/>
      <c r="T103" s="32"/>
    </row>
    <row r="104" spans="1:2" ht="12.75">
      <c r="A104" s="11" t="s">
        <v>53</v>
      </c>
      <c r="B104" s="4" t="s">
        <v>83</v>
      </c>
    </row>
    <row r="105" spans="1:19" ht="12.75" customHeight="1">
      <c r="A105" s="13"/>
      <c r="B105" s="253" t="s">
        <v>282</v>
      </c>
      <c r="C105" s="253"/>
      <c r="D105" s="253"/>
      <c r="E105" s="253"/>
      <c r="F105" s="253"/>
      <c r="G105" s="253"/>
      <c r="H105" s="253"/>
      <c r="I105" s="253"/>
      <c r="J105" s="253"/>
      <c r="K105" s="253"/>
      <c r="L105" s="253"/>
      <c r="M105" s="253"/>
      <c r="N105" s="253"/>
      <c r="O105" s="253"/>
      <c r="P105" s="253"/>
      <c r="Q105" s="253"/>
      <c r="R105" s="253"/>
      <c r="S105" s="253"/>
    </row>
    <row r="106" spans="1:19" ht="12.75">
      <c r="A106" s="13"/>
      <c r="B106" s="253"/>
      <c r="C106" s="253"/>
      <c r="D106" s="253"/>
      <c r="E106" s="253"/>
      <c r="F106" s="253"/>
      <c r="G106" s="253"/>
      <c r="H106" s="253"/>
      <c r="I106" s="253"/>
      <c r="J106" s="253"/>
      <c r="K106" s="253"/>
      <c r="L106" s="253"/>
      <c r="M106" s="253"/>
      <c r="N106" s="253"/>
      <c r="O106" s="253"/>
      <c r="P106" s="253"/>
      <c r="Q106" s="253"/>
      <c r="R106" s="253"/>
      <c r="S106" s="253"/>
    </row>
    <row r="107" spans="1:19" ht="12.75">
      <c r="A107" s="13"/>
      <c r="B107" s="253"/>
      <c r="C107" s="253"/>
      <c r="D107" s="253"/>
      <c r="E107" s="253"/>
      <c r="F107" s="253"/>
      <c r="G107" s="253"/>
      <c r="H107" s="253"/>
      <c r="I107" s="253"/>
      <c r="J107" s="253"/>
      <c r="K107" s="253"/>
      <c r="L107" s="253"/>
      <c r="M107" s="253"/>
      <c r="N107" s="253"/>
      <c r="O107" s="253"/>
      <c r="P107" s="253"/>
      <c r="Q107" s="253"/>
      <c r="R107" s="253"/>
      <c r="S107" s="253"/>
    </row>
    <row r="108" spans="1:19" ht="12.75">
      <c r="A108" s="13"/>
      <c r="B108" s="253"/>
      <c r="C108" s="253"/>
      <c r="D108" s="253"/>
      <c r="E108" s="253"/>
      <c r="F108" s="253"/>
      <c r="G108" s="253"/>
      <c r="H108" s="253"/>
      <c r="I108" s="253"/>
      <c r="J108" s="253"/>
      <c r="K108" s="253"/>
      <c r="L108" s="253"/>
      <c r="M108" s="253"/>
      <c r="N108" s="253"/>
      <c r="O108" s="253"/>
      <c r="P108" s="253"/>
      <c r="Q108" s="253"/>
      <c r="R108" s="253"/>
      <c r="S108" s="253"/>
    </row>
    <row r="109" ht="12.75">
      <c r="A109" s="13"/>
    </row>
    <row r="110" spans="1:2" ht="12.75">
      <c r="A110" s="11" t="s">
        <v>54</v>
      </c>
      <c r="B110" s="4" t="s">
        <v>55</v>
      </c>
    </row>
    <row r="111" spans="1:2" ht="12.75">
      <c r="A111" s="13"/>
      <c r="B111" s="12" t="s">
        <v>118</v>
      </c>
    </row>
    <row r="112" ht="12.75">
      <c r="A112" s="13"/>
    </row>
    <row r="113" spans="1:20" ht="12.75">
      <c r="A113" s="11" t="s">
        <v>56</v>
      </c>
      <c r="B113" s="4" t="s">
        <v>57</v>
      </c>
      <c r="S113" s="13"/>
      <c r="T113" s="13"/>
    </row>
    <row r="114" spans="1:20" ht="12.75">
      <c r="A114" s="11"/>
      <c r="B114" s="4"/>
      <c r="Q114" s="80" t="s">
        <v>177</v>
      </c>
      <c r="S114" s="80" t="s">
        <v>177</v>
      </c>
      <c r="T114" s="80"/>
    </row>
    <row r="115" spans="1:32" s="23" customFormat="1" ht="12.75">
      <c r="A115" s="41"/>
      <c r="B115" s="59"/>
      <c r="Q115" s="96" t="s">
        <v>262</v>
      </c>
      <c r="R115" s="57"/>
      <c r="S115" s="97" t="s">
        <v>197</v>
      </c>
      <c r="T115" s="97"/>
      <c r="U115" s="52"/>
      <c r="V115" s="52"/>
      <c r="W115" s="52"/>
      <c r="X115" s="52"/>
      <c r="Y115" s="52"/>
      <c r="Z115" s="52"/>
      <c r="AA115" s="52"/>
      <c r="AB115" s="52"/>
      <c r="AC115" s="52"/>
      <c r="AD115" s="52"/>
      <c r="AE115" s="52"/>
      <c r="AF115" s="52"/>
    </row>
    <row r="116" spans="1:32" s="23" customFormat="1" ht="12.75">
      <c r="A116" s="41"/>
      <c r="B116" s="59"/>
      <c r="Q116" s="96" t="s">
        <v>143</v>
      </c>
      <c r="R116" s="57"/>
      <c r="S116" s="96" t="s">
        <v>143</v>
      </c>
      <c r="T116" s="96"/>
      <c r="U116" s="52"/>
      <c r="V116" s="52"/>
      <c r="W116" s="52"/>
      <c r="X116" s="52"/>
      <c r="Y116" s="52"/>
      <c r="Z116" s="52"/>
      <c r="AA116" s="52"/>
      <c r="AB116" s="52"/>
      <c r="AC116" s="52"/>
      <c r="AD116" s="52"/>
      <c r="AE116" s="52"/>
      <c r="AF116" s="52"/>
    </row>
    <row r="117" spans="1:32" s="23" customFormat="1" ht="12.75">
      <c r="A117" s="41"/>
      <c r="B117" s="59"/>
      <c r="Q117" s="47"/>
      <c r="R117" s="57"/>
      <c r="U117" s="52"/>
      <c r="V117" s="52"/>
      <c r="W117" s="52"/>
      <c r="X117" s="52"/>
      <c r="Y117" s="52"/>
      <c r="Z117" s="52"/>
      <c r="AA117" s="52"/>
      <c r="AB117" s="52"/>
      <c r="AC117" s="52"/>
      <c r="AD117" s="52"/>
      <c r="AE117" s="52"/>
      <c r="AF117" s="52"/>
    </row>
    <row r="118" spans="1:32" s="23" customFormat="1" ht="12.75">
      <c r="A118" s="47"/>
      <c r="B118" s="23" t="s">
        <v>104</v>
      </c>
      <c r="Q118" s="46"/>
      <c r="R118" s="46"/>
      <c r="U118" s="52"/>
      <c r="V118" s="52"/>
      <c r="W118" s="52"/>
      <c r="X118" s="52"/>
      <c r="Y118" s="52"/>
      <c r="Z118" s="52"/>
      <c r="AA118" s="52"/>
      <c r="AB118" s="52"/>
      <c r="AC118" s="52"/>
      <c r="AD118" s="52"/>
      <c r="AE118" s="52"/>
      <c r="AF118" s="52"/>
    </row>
    <row r="119" spans="1:32" s="23" customFormat="1" ht="12.75">
      <c r="A119" s="47"/>
      <c r="C119" s="23" t="s">
        <v>105</v>
      </c>
      <c r="P119" s="52"/>
      <c r="Q119" s="64">
        <v>0</v>
      </c>
      <c r="R119" s="60"/>
      <c r="S119" s="64">
        <v>156</v>
      </c>
      <c r="U119" s="52"/>
      <c r="V119" s="52"/>
      <c r="W119" s="52"/>
      <c r="X119" s="52"/>
      <c r="Y119" s="52"/>
      <c r="Z119" s="52"/>
      <c r="AA119" s="52"/>
      <c r="AB119" s="52"/>
      <c r="AC119" s="52"/>
      <c r="AD119" s="52"/>
      <c r="AE119" s="52"/>
      <c r="AF119" s="52"/>
    </row>
    <row r="120" spans="1:32" s="23" customFormat="1" ht="12.75">
      <c r="A120" s="47"/>
      <c r="C120" s="17" t="s">
        <v>238</v>
      </c>
      <c r="P120" s="190"/>
      <c r="Q120" s="174">
        <v>4886</v>
      </c>
      <c r="R120" s="60"/>
      <c r="S120" s="174">
        <v>0</v>
      </c>
      <c r="U120" s="52"/>
      <c r="V120" s="52"/>
      <c r="W120" s="52"/>
      <c r="X120" s="52"/>
      <c r="Y120" s="52"/>
      <c r="Z120" s="52"/>
      <c r="AA120" s="52"/>
      <c r="AB120" s="52"/>
      <c r="AC120" s="52"/>
      <c r="AD120" s="52"/>
      <c r="AE120" s="52"/>
      <c r="AF120" s="52"/>
    </row>
    <row r="121" spans="1:32" s="23" customFormat="1" ht="13.5" thickBot="1">
      <c r="A121" s="47"/>
      <c r="P121" s="122"/>
      <c r="Q121" s="54">
        <f>SUM(Q119:Q120)</f>
        <v>4886</v>
      </c>
      <c r="R121" s="60"/>
      <c r="S121" s="54">
        <f>SUM(S119:S120)</f>
        <v>156</v>
      </c>
      <c r="U121" s="52"/>
      <c r="V121" s="52"/>
      <c r="W121" s="52"/>
      <c r="X121" s="52"/>
      <c r="Y121" s="52"/>
      <c r="Z121" s="52"/>
      <c r="AA121" s="52"/>
      <c r="AB121" s="52"/>
      <c r="AC121" s="52"/>
      <c r="AD121" s="52"/>
      <c r="AE121" s="52"/>
      <c r="AF121" s="52"/>
    </row>
    <row r="122" spans="1:32" s="23" customFormat="1" ht="12.75">
      <c r="A122" s="47"/>
      <c r="C122" s="52"/>
      <c r="D122" s="52"/>
      <c r="E122" s="52"/>
      <c r="F122" s="52"/>
      <c r="G122" s="52"/>
      <c r="H122" s="52"/>
      <c r="I122" s="52"/>
      <c r="J122" s="52"/>
      <c r="K122" s="52"/>
      <c r="L122" s="52"/>
      <c r="M122" s="52"/>
      <c r="N122" s="52"/>
      <c r="O122" s="52"/>
      <c r="P122" s="52"/>
      <c r="Q122" s="64"/>
      <c r="R122" s="60"/>
      <c r="S122" s="64"/>
      <c r="T122" s="64"/>
      <c r="U122" s="52"/>
      <c r="V122" s="52"/>
      <c r="W122" s="52"/>
      <c r="X122" s="52"/>
      <c r="Y122" s="52"/>
      <c r="Z122" s="52"/>
      <c r="AA122" s="52"/>
      <c r="AB122" s="52"/>
      <c r="AC122" s="52"/>
      <c r="AD122" s="52"/>
      <c r="AE122" s="52"/>
      <c r="AF122" s="52"/>
    </row>
    <row r="123" spans="1:32" s="23" customFormat="1" ht="12.75">
      <c r="A123" s="41" t="s">
        <v>58</v>
      </c>
      <c r="B123" s="48" t="s">
        <v>230</v>
      </c>
      <c r="Q123" s="46"/>
      <c r="R123" s="46"/>
      <c r="S123" s="46"/>
      <c r="T123" s="46"/>
      <c r="U123" s="52"/>
      <c r="V123" s="52"/>
      <c r="W123" s="52"/>
      <c r="X123" s="52"/>
      <c r="Y123" s="52"/>
      <c r="Z123" s="52"/>
      <c r="AA123" s="52"/>
      <c r="AB123" s="52"/>
      <c r="AC123" s="52"/>
      <c r="AD123" s="52"/>
      <c r="AE123" s="52"/>
      <c r="AF123" s="52"/>
    </row>
    <row r="124" spans="1:32" s="23" customFormat="1" ht="12.75">
      <c r="A124" s="47"/>
      <c r="B124" s="23" t="s">
        <v>3</v>
      </c>
      <c r="Q124" s="46"/>
      <c r="R124" s="46"/>
      <c r="S124" s="46"/>
      <c r="T124" s="46"/>
      <c r="U124" s="52"/>
      <c r="V124" s="52"/>
      <c r="W124" s="52"/>
      <c r="X124" s="52"/>
      <c r="Y124" s="52"/>
      <c r="Z124" s="52"/>
      <c r="AA124" s="52"/>
      <c r="AB124" s="52"/>
      <c r="AC124" s="52"/>
      <c r="AD124" s="52"/>
      <c r="AE124" s="52"/>
      <c r="AF124" s="52"/>
    </row>
    <row r="125" spans="1:32" s="23" customFormat="1" ht="12.75">
      <c r="A125" s="47"/>
      <c r="Q125" s="46"/>
      <c r="R125" s="46"/>
      <c r="S125" s="46"/>
      <c r="T125" s="46"/>
      <c r="U125" s="52"/>
      <c r="V125" s="52"/>
      <c r="W125" s="52"/>
      <c r="X125" s="52"/>
      <c r="Y125" s="52"/>
      <c r="Z125" s="52"/>
      <c r="AA125" s="52"/>
      <c r="AB125" s="52"/>
      <c r="AC125" s="52"/>
      <c r="AD125" s="52"/>
      <c r="AE125" s="52"/>
      <c r="AF125" s="52"/>
    </row>
    <row r="126" spans="1:32" s="23" customFormat="1" ht="12.75">
      <c r="A126" s="47"/>
      <c r="L126" s="211" t="s">
        <v>9</v>
      </c>
      <c r="M126" s="211"/>
      <c r="N126" s="211"/>
      <c r="O126" s="1"/>
      <c r="P126" s="211" t="s">
        <v>10</v>
      </c>
      <c r="Q126" s="211"/>
      <c r="R126" s="211"/>
      <c r="S126" s="211"/>
      <c r="T126" s="1"/>
      <c r="U126" s="52"/>
      <c r="V126" s="52"/>
      <c r="W126" s="52"/>
      <c r="X126" s="52"/>
      <c r="Y126" s="52"/>
      <c r="Z126" s="52"/>
      <c r="AA126" s="52"/>
      <c r="AB126" s="52"/>
      <c r="AC126" s="52"/>
      <c r="AD126" s="52"/>
      <c r="AE126" s="52"/>
      <c r="AF126" s="52"/>
    </row>
    <row r="127" spans="1:32" s="23" customFormat="1" ht="51">
      <c r="A127" s="47"/>
      <c r="L127" s="102" t="s">
        <v>11</v>
      </c>
      <c r="M127" s="1"/>
      <c r="N127" s="102" t="s">
        <v>154</v>
      </c>
      <c r="O127" s="1"/>
      <c r="P127" s="244" t="s">
        <v>12</v>
      </c>
      <c r="Q127" s="244"/>
      <c r="R127" s="1"/>
      <c r="S127" s="102" t="s">
        <v>155</v>
      </c>
      <c r="T127" s="102"/>
      <c r="U127" s="52"/>
      <c r="V127" s="52"/>
      <c r="W127" s="52"/>
      <c r="X127" s="52"/>
      <c r="Y127" s="52"/>
      <c r="Z127" s="52"/>
      <c r="AA127" s="52"/>
      <c r="AB127" s="52"/>
      <c r="AC127" s="52"/>
      <c r="AD127" s="52"/>
      <c r="AE127" s="52"/>
      <c r="AF127" s="52"/>
    </row>
    <row r="128" spans="1:32" s="23" customFormat="1" ht="12.75">
      <c r="A128" s="47"/>
      <c r="L128" s="81" t="s">
        <v>262</v>
      </c>
      <c r="M128" s="81"/>
      <c r="N128" s="81" t="s">
        <v>263</v>
      </c>
      <c r="O128" s="81"/>
      <c r="P128" s="81"/>
      <c r="Q128" s="81" t="str">
        <f>+L128</f>
        <v>30.09.2007</v>
      </c>
      <c r="R128" s="81"/>
      <c r="S128" s="81" t="str">
        <f>+N128</f>
        <v>30.09.2006</v>
      </c>
      <c r="T128" s="81"/>
      <c r="U128" s="52"/>
      <c r="V128" s="52"/>
      <c r="W128" s="52"/>
      <c r="X128" s="52"/>
      <c r="Y128" s="52"/>
      <c r="Z128" s="52"/>
      <c r="AA128" s="52"/>
      <c r="AB128" s="52"/>
      <c r="AC128" s="52"/>
      <c r="AD128" s="52"/>
      <c r="AE128" s="52"/>
      <c r="AF128" s="52"/>
    </row>
    <row r="129" spans="1:32" s="23" customFormat="1" ht="12.75">
      <c r="A129" s="47"/>
      <c r="L129" s="96" t="s">
        <v>143</v>
      </c>
      <c r="N129" s="96" t="s">
        <v>143</v>
      </c>
      <c r="Q129" s="96" t="s">
        <v>143</v>
      </c>
      <c r="R129" s="96"/>
      <c r="S129" s="96" t="s">
        <v>143</v>
      </c>
      <c r="T129" s="96"/>
      <c r="U129" s="52"/>
      <c r="V129" s="52"/>
      <c r="W129" s="52"/>
      <c r="X129" s="52"/>
      <c r="Y129" s="52"/>
      <c r="Z129" s="52"/>
      <c r="AA129" s="52"/>
      <c r="AB129" s="52"/>
      <c r="AC129" s="52"/>
      <c r="AD129" s="52"/>
      <c r="AE129" s="52"/>
      <c r="AF129" s="52"/>
    </row>
    <row r="130" spans="1:32" s="23" customFormat="1" ht="12.75">
      <c r="A130" s="47"/>
      <c r="B130" s="23" t="s">
        <v>277</v>
      </c>
      <c r="L130" s="96"/>
      <c r="N130" s="96"/>
      <c r="Q130" s="96"/>
      <c r="R130" s="96"/>
      <c r="S130" s="96"/>
      <c r="T130" s="96"/>
      <c r="U130" s="52"/>
      <c r="V130" s="52"/>
      <c r="W130" s="52"/>
      <c r="X130" s="52"/>
      <c r="Y130" s="52"/>
      <c r="Z130" s="52"/>
      <c r="AA130" s="52"/>
      <c r="AB130" s="52"/>
      <c r="AC130" s="52"/>
      <c r="AD130" s="52"/>
      <c r="AE130" s="52"/>
      <c r="AF130" s="52"/>
    </row>
    <row r="131" spans="1:32" s="23" customFormat="1" ht="12.75">
      <c r="A131" s="47"/>
      <c r="B131" s="23" t="s">
        <v>235</v>
      </c>
      <c r="L131" s="96"/>
      <c r="N131" s="96"/>
      <c r="Q131" s="96"/>
      <c r="R131" s="96"/>
      <c r="S131" s="96"/>
      <c r="T131" s="96"/>
      <c r="U131" s="52"/>
      <c r="V131" s="52"/>
      <c r="W131" s="52"/>
      <c r="X131" s="52"/>
      <c r="Y131" s="52"/>
      <c r="Z131" s="52"/>
      <c r="AA131" s="52"/>
      <c r="AB131" s="52"/>
      <c r="AC131" s="52"/>
      <c r="AD131" s="52"/>
      <c r="AE131" s="52"/>
      <c r="AF131" s="52"/>
    </row>
    <row r="132" spans="1:32" s="23" customFormat="1" ht="12.75">
      <c r="A132" s="47"/>
      <c r="C132" s="176" t="s">
        <v>231</v>
      </c>
      <c r="L132" s="50">
        <v>0</v>
      </c>
      <c r="M132" s="182" t="s">
        <v>233</v>
      </c>
      <c r="N132" s="50">
        <v>0</v>
      </c>
      <c r="O132" s="182" t="s">
        <v>268</v>
      </c>
      <c r="Q132" s="50">
        <v>1</v>
      </c>
      <c r="R132" s="182"/>
      <c r="S132" s="20">
        <v>0</v>
      </c>
      <c r="T132" s="182" t="s">
        <v>268</v>
      </c>
      <c r="U132" s="52"/>
      <c r="V132" s="52"/>
      <c r="W132" s="52"/>
      <c r="X132" s="52"/>
      <c r="Y132" s="52"/>
      <c r="Z132" s="52"/>
      <c r="AA132" s="52"/>
      <c r="AB132" s="52"/>
      <c r="AC132" s="52"/>
      <c r="AD132" s="52"/>
      <c r="AE132" s="52"/>
      <c r="AF132" s="52"/>
    </row>
    <row r="133" spans="1:32" s="23" customFormat="1" ht="12.75">
      <c r="A133" s="47"/>
      <c r="C133" s="176" t="s">
        <v>232</v>
      </c>
      <c r="L133" s="50">
        <v>10</v>
      </c>
      <c r="N133" s="50">
        <v>8</v>
      </c>
      <c r="Q133" s="50">
        <f>2+44+10</f>
        <v>56</v>
      </c>
      <c r="R133" s="50"/>
      <c r="S133" s="20">
        <v>8</v>
      </c>
      <c r="T133" s="20"/>
      <c r="U133" s="52"/>
      <c r="V133" s="52"/>
      <c r="W133" s="52"/>
      <c r="X133" s="52"/>
      <c r="Y133" s="52"/>
      <c r="Z133" s="52"/>
      <c r="AA133" s="52"/>
      <c r="AB133" s="52"/>
      <c r="AC133" s="52"/>
      <c r="AD133" s="52"/>
      <c r="AE133" s="52"/>
      <c r="AF133" s="52"/>
    </row>
    <row r="134" spans="1:32" s="23" customFormat="1" ht="13.5" thickBot="1">
      <c r="A134" s="47"/>
      <c r="L134" s="54">
        <f>SUM(L132:L133)</f>
        <v>10</v>
      </c>
      <c r="N134" s="54">
        <f>SUM(N132:N133)</f>
        <v>8</v>
      </c>
      <c r="P134" s="122"/>
      <c r="Q134" s="54">
        <f>SUM(Q132:Q133)</f>
        <v>57</v>
      </c>
      <c r="R134" s="50"/>
      <c r="S134" s="54">
        <f>SUM(S132:S133)</f>
        <v>8</v>
      </c>
      <c r="T134" s="64"/>
      <c r="U134" s="52"/>
      <c r="V134" s="52"/>
      <c r="W134" s="52"/>
      <c r="X134" s="52"/>
      <c r="Y134" s="52"/>
      <c r="Z134" s="52"/>
      <c r="AA134" s="52"/>
      <c r="AB134" s="52"/>
      <c r="AC134" s="52"/>
      <c r="AD134" s="52"/>
      <c r="AE134" s="52"/>
      <c r="AF134" s="52"/>
    </row>
    <row r="135" spans="1:32" s="23" customFormat="1" ht="12.75">
      <c r="A135" s="47"/>
      <c r="Q135" s="46"/>
      <c r="R135" s="46"/>
      <c r="S135" s="46"/>
      <c r="T135" s="46"/>
      <c r="U135" s="52"/>
      <c r="V135" s="52"/>
      <c r="W135" s="52"/>
      <c r="X135" s="52"/>
      <c r="Y135" s="52"/>
      <c r="Z135" s="52"/>
      <c r="AA135" s="52"/>
      <c r="AB135" s="52"/>
      <c r="AC135" s="52"/>
      <c r="AD135" s="52"/>
      <c r="AE135" s="52"/>
      <c r="AF135" s="52"/>
    </row>
    <row r="136" spans="1:32" s="23" customFormat="1" ht="12.75">
      <c r="A136" s="47"/>
      <c r="B136" s="182" t="s">
        <v>233</v>
      </c>
      <c r="C136" s="23" t="s">
        <v>234</v>
      </c>
      <c r="Q136" s="46"/>
      <c r="R136" s="46"/>
      <c r="S136" s="46"/>
      <c r="T136" s="46"/>
      <c r="U136" s="52"/>
      <c r="V136" s="52"/>
      <c r="W136" s="52"/>
      <c r="X136" s="52"/>
      <c r="Y136" s="52"/>
      <c r="Z136" s="52"/>
      <c r="AA136" s="52"/>
      <c r="AB136" s="52"/>
      <c r="AC136" s="52"/>
      <c r="AD136" s="52"/>
      <c r="AE136" s="52"/>
      <c r="AF136" s="52"/>
    </row>
    <row r="137" spans="1:32" s="23" customFormat="1" ht="12.75">
      <c r="A137" s="47"/>
      <c r="B137" s="182" t="s">
        <v>268</v>
      </c>
      <c r="C137" s="23" t="s">
        <v>254</v>
      </c>
      <c r="Q137" s="46"/>
      <c r="R137" s="46"/>
      <c r="S137" s="46"/>
      <c r="T137" s="46"/>
      <c r="U137" s="52"/>
      <c r="V137" s="52"/>
      <c r="W137" s="52"/>
      <c r="X137" s="52"/>
      <c r="Y137" s="52"/>
      <c r="Z137" s="52"/>
      <c r="AA137" s="52"/>
      <c r="AB137" s="52"/>
      <c r="AC137" s="52"/>
      <c r="AD137" s="52"/>
      <c r="AE137" s="52"/>
      <c r="AF137" s="52"/>
    </row>
    <row r="138" spans="1:32" s="23" customFormat="1" ht="12.75">
      <c r="A138" s="47"/>
      <c r="Q138" s="46"/>
      <c r="R138" s="46"/>
      <c r="S138" s="46"/>
      <c r="T138" s="46"/>
      <c r="U138" s="52"/>
      <c r="V138" s="52"/>
      <c r="W138" s="52"/>
      <c r="X138" s="52"/>
      <c r="Y138" s="52"/>
      <c r="Z138" s="52"/>
      <c r="AA138" s="52"/>
      <c r="AB138" s="52"/>
      <c r="AC138" s="52"/>
      <c r="AD138" s="52"/>
      <c r="AE138" s="52"/>
      <c r="AF138" s="52"/>
    </row>
    <row r="139" spans="1:32" s="23" customFormat="1" ht="12.75">
      <c r="A139" s="47"/>
      <c r="B139" s="243" t="s">
        <v>280</v>
      </c>
      <c r="C139" s="243"/>
      <c r="D139" s="243"/>
      <c r="E139" s="243"/>
      <c r="F139" s="243"/>
      <c r="G139" s="243"/>
      <c r="H139" s="243"/>
      <c r="I139" s="243"/>
      <c r="J139" s="243"/>
      <c r="K139" s="243"/>
      <c r="L139" s="243"/>
      <c r="M139" s="243"/>
      <c r="N139" s="243"/>
      <c r="O139" s="243"/>
      <c r="P139" s="243"/>
      <c r="Q139" s="243"/>
      <c r="R139" s="243"/>
      <c r="S139" s="243"/>
      <c r="T139" s="46"/>
      <c r="U139" s="52"/>
      <c r="V139" s="52"/>
      <c r="W139" s="52"/>
      <c r="X139" s="52"/>
      <c r="Y139" s="52"/>
      <c r="Z139" s="52"/>
      <c r="AA139" s="52"/>
      <c r="AB139" s="52"/>
      <c r="AC139" s="52"/>
      <c r="AD139" s="52"/>
      <c r="AE139" s="52"/>
      <c r="AF139" s="52"/>
    </row>
    <row r="140" spans="1:32" s="23" customFormat="1" ht="12.75">
      <c r="A140" s="47"/>
      <c r="B140" s="243"/>
      <c r="C140" s="243"/>
      <c r="D140" s="243"/>
      <c r="E140" s="243"/>
      <c r="F140" s="243"/>
      <c r="G140" s="243"/>
      <c r="H140" s="243"/>
      <c r="I140" s="243"/>
      <c r="J140" s="243"/>
      <c r="K140" s="243"/>
      <c r="L140" s="243"/>
      <c r="M140" s="243"/>
      <c r="N140" s="243"/>
      <c r="O140" s="243"/>
      <c r="P140" s="243"/>
      <c r="Q140" s="243"/>
      <c r="R140" s="243"/>
      <c r="S140" s="243"/>
      <c r="T140" s="46"/>
      <c r="U140" s="52"/>
      <c r="V140" s="52"/>
      <c r="W140" s="52"/>
      <c r="X140" s="52"/>
      <c r="Y140" s="52"/>
      <c r="Z140" s="52"/>
      <c r="AA140" s="52"/>
      <c r="AB140" s="52"/>
      <c r="AC140" s="52"/>
      <c r="AD140" s="52"/>
      <c r="AE140" s="52"/>
      <c r="AF140" s="52"/>
    </row>
    <row r="141" spans="1:32" s="23" customFormat="1" ht="12.75">
      <c r="A141" s="47"/>
      <c r="B141" s="187"/>
      <c r="C141" s="187"/>
      <c r="D141" s="187"/>
      <c r="E141" s="187"/>
      <c r="F141" s="187"/>
      <c r="G141" s="187"/>
      <c r="H141" s="187"/>
      <c r="I141" s="187"/>
      <c r="J141" s="187"/>
      <c r="K141" s="187"/>
      <c r="L141" s="187"/>
      <c r="M141" s="187"/>
      <c r="N141" s="187"/>
      <c r="O141" s="187"/>
      <c r="P141" s="187"/>
      <c r="Q141" s="187"/>
      <c r="R141" s="187"/>
      <c r="S141" s="187"/>
      <c r="T141" s="46"/>
      <c r="U141" s="52"/>
      <c r="V141" s="52"/>
      <c r="W141" s="52"/>
      <c r="X141" s="52"/>
      <c r="Y141" s="52"/>
      <c r="Z141" s="52"/>
      <c r="AA141" s="52"/>
      <c r="AB141" s="52"/>
      <c r="AC141" s="52"/>
      <c r="AD141" s="52"/>
      <c r="AE141" s="52"/>
      <c r="AF141" s="52"/>
    </row>
    <row r="142" spans="1:32" s="23" customFormat="1" ht="12.75">
      <c r="A142" s="41" t="s">
        <v>59</v>
      </c>
      <c r="B142" s="48" t="s">
        <v>60</v>
      </c>
      <c r="Q142" s="57"/>
      <c r="R142" s="46"/>
      <c r="S142" s="46"/>
      <c r="T142" s="46"/>
      <c r="U142" s="52"/>
      <c r="V142" s="52"/>
      <c r="W142" s="52"/>
      <c r="X142" s="52"/>
      <c r="Y142" s="52"/>
      <c r="Z142" s="52"/>
      <c r="AA142" s="52"/>
      <c r="AB142" s="52"/>
      <c r="AC142" s="52"/>
      <c r="AD142" s="52"/>
      <c r="AE142" s="52"/>
      <c r="AF142" s="52"/>
    </row>
    <row r="143" spans="1:32" s="23" customFormat="1" ht="12.75">
      <c r="A143" s="41"/>
      <c r="B143" s="48"/>
      <c r="Q143" s="80" t="s">
        <v>177</v>
      </c>
      <c r="R143" s="46"/>
      <c r="S143" s="80" t="s">
        <v>177</v>
      </c>
      <c r="T143" s="80"/>
      <c r="U143" s="52"/>
      <c r="V143" s="52"/>
      <c r="W143" s="52"/>
      <c r="X143" s="52"/>
      <c r="Y143" s="52"/>
      <c r="Z143" s="52"/>
      <c r="AA143" s="52"/>
      <c r="AB143" s="52"/>
      <c r="AC143" s="52"/>
      <c r="AD143" s="52"/>
      <c r="AE143" s="52"/>
      <c r="AF143" s="52"/>
    </row>
    <row r="144" spans="1:32" s="23" customFormat="1" ht="12.75">
      <c r="A144" s="47"/>
      <c r="O144" s="47"/>
      <c r="P144" s="47"/>
      <c r="Q144" s="96" t="s">
        <v>262</v>
      </c>
      <c r="R144" s="47"/>
      <c r="S144" s="97" t="s">
        <v>197</v>
      </c>
      <c r="T144" s="97"/>
      <c r="U144" s="52"/>
      <c r="V144" s="52"/>
      <c r="W144" s="52"/>
      <c r="X144" s="52"/>
      <c r="Y144" s="52"/>
      <c r="Z144" s="52"/>
      <c r="AA144" s="52"/>
      <c r="AB144" s="52"/>
      <c r="AC144" s="52"/>
      <c r="AD144" s="52"/>
      <c r="AE144" s="52"/>
      <c r="AF144" s="52"/>
    </row>
    <row r="145" spans="1:32" s="23" customFormat="1" ht="12.75">
      <c r="A145" s="47"/>
      <c r="O145" s="47"/>
      <c r="P145" s="47"/>
      <c r="Q145" s="96" t="s">
        <v>143</v>
      </c>
      <c r="R145" s="47"/>
      <c r="S145" s="96" t="s">
        <v>143</v>
      </c>
      <c r="T145" s="96"/>
      <c r="U145" s="52"/>
      <c r="V145" s="52"/>
      <c r="W145" s="52"/>
      <c r="X145" s="52"/>
      <c r="Y145" s="52"/>
      <c r="Z145" s="52"/>
      <c r="AA145" s="52"/>
      <c r="AB145" s="52"/>
      <c r="AC145" s="52"/>
      <c r="AD145" s="52"/>
      <c r="AE145" s="52"/>
      <c r="AF145" s="52"/>
    </row>
    <row r="146" spans="1:32" s="23" customFormat="1" ht="12.75">
      <c r="A146" s="47"/>
      <c r="O146" s="47"/>
      <c r="P146" s="47"/>
      <c r="Q146" s="57"/>
      <c r="R146" s="57"/>
      <c r="S146" s="46"/>
      <c r="T146" s="46"/>
      <c r="U146" s="52"/>
      <c r="V146" s="52"/>
      <c r="W146" s="52"/>
      <c r="X146" s="52"/>
      <c r="Y146" s="52"/>
      <c r="Z146" s="52"/>
      <c r="AA146" s="52"/>
      <c r="AB146" s="52"/>
      <c r="AC146" s="52"/>
      <c r="AD146" s="52"/>
      <c r="AE146" s="52"/>
      <c r="AF146" s="52"/>
    </row>
    <row r="147" spans="1:32" s="23" customFormat="1" ht="12.75">
      <c r="A147" s="47"/>
      <c r="B147" s="23" t="s">
        <v>123</v>
      </c>
      <c r="O147" s="47"/>
      <c r="P147" s="47"/>
      <c r="Q147" s="49">
        <v>957</v>
      </c>
      <c r="R147" s="46"/>
      <c r="S147" s="49">
        <v>1261</v>
      </c>
      <c r="T147" s="49"/>
      <c r="U147" s="52"/>
      <c r="V147" s="52"/>
      <c r="W147" s="52"/>
      <c r="X147" s="52"/>
      <c r="Y147" s="52"/>
      <c r="Z147" s="52"/>
      <c r="AA147" s="52"/>
      <c r="AB147" s="52"/>
      <c r="AC147" s="52"/>
      <c r="AD147" s="52"/>
      <c r="AE147" s="52"/>
      <c r="AF147" s="52"/>
    </row>
    <row r="148" spans="1:32" s="23" customFormat="1" ht="12.75">
      <c r="A148" s="47"/>
      <c r="B148" s="61" t="s">
        <v>157</v>
      </c>
      <c r="O148" s="60"/>
      <c r="P148" s="60"/>
      <c r="Q148" s="64"/>
      <c r="R148" s="46"/>
      <c r="S148" s="64"/>
      <c r="T148" s="64"/>
      <c r="U148" s="52"/>
      <c r="V148" s="52"/>
      <c r="W148" s="52"/>
      <c r="X148" s="52"/>
      <c r="Y148" s="52"/>
      <c r="Z148" s="52"/>
      <c r="AA148" s="52"/>
      <c r="AB148" s="52"/>
      <c r="AC148" s="52"/>
      <c r="AD148" s="52"/>
      <c r="AE148" s="52"/>
      <c r="AF148" s="52"/>
    </row>
    <row r="149" spans="1:32" s="23" customFormat="1" ht="12.75">
      <c r="A149" s="47"/>
      <c r="B149" s="61" t="s">
        <v>246</v>
      </c>
      <c r="O149" s="60"/>
      <c r="P149" s="60"/>
      <c r="Q149" s="64">
        <v>9243</v>
      </c>
      <c r="R149" s="46"/>
      <c r="S149" s="64">
        <v>7740</v>
      </c>
      <c r="T149" s="64"/>
      <c r="U149" s="52"/>
      <c r="V149" s="52"/>
      <c r="W149" s="52"/>
      <c r="X149" s="52"/>
      <c r="Y149" s="52"/>
      <c r="Z149" s="52"/>
      <c r="AA149" s="52"/>
      <c r="AB149" s="52"/>
      <c r="AC149" s="52"/>
      <c r="AD149" s="52"/>
      <c r="AE149" s="52"/>
      <c r="AF149" s="52"/>
    </row>
    <row r="150" spans="1:32" s="23" customFormat="1" ht="12.75">
      <c r="A150" s="47"/>
      <c r="B150" s="61" t="s">
        <v>156</v>
      </c>
      <c r="O150" s="60"/>
      <c r="P150" s="173"/>
      <c r="Q150" s="174">
        <v>137</v>
      </c>
      <c r="R150" s="46"/>
      <c r="S150" s="174">
        <v>133</v>
      </c>
      <c r="T150" s="64"/>
      <c r="U150" s="52"/>
      <c r="V150" s="52"/>
      <c r="W150" s="52"/>
      <c r="X150" s="52"/>
      <c r="Y150" s="52"/>
      <c r="Z150" s="52"/>
      <c r="AA150" s="52"/>
      <c r="AB150" s="52"/>
      <c r="AC150" s="52"/>
      <c r="AD150" s="52"/>
      <c r="AE150" s="52"/>
      <c r="AF150" s="52"/>
    </row>
    <row r="151" spans="1:32" s="23" customFormat="1" ht="12.75">
      <c r="A151" s="47"/>
      <c r="B151" s="61"/>
      <c r="O151" s="60"/>
      <c r="P151" s="60"/>
      <c r="Q151" s="64">
        <f>SUM(Q147:Q150)</f>
        <v>10337</v>
      </c>
      <c r="R151" s="46"/>
      <c r="S151" s="64">
        <f>SUM(S147:S150)</f>
        <v>9134</v>
      </c>
      <c r="T151" s="64"/>
      <c r="U151" s="52"/>
      <c r="V151" s="133"/>
      <c r="W151" s="133"/>
      <c r="X151" s="52"/>
      <c r="Y151" s="52"/>
      <c r="Z151" s="52"/>
      <c r="AA151" s="52"/>
      <c r="AB151" s="52"/>
      <c r="AC151" s="52"/>
      <c r="AD151" s="52"/>
      <c r="AE151" s="52"/>
      <c r="AF151" s="52"/>
    </row>
    <row r="152" spans="2:32" s="23" customFormat="1" ht="12.75">
      <c r="B152" s="61" t="s">
        <v>228</v>
      </c>
      <c r="Q152" s="46"/>
      <c r="R152" s="46"/>
      <c r="S152" s="46"/>
      <c r="T152" s="46"/>
      <c r="U152" s="52"/>
      <c r="V152" s="52"/>
      <c r="W152" s="52"/>
      <c r="X152" s="52"/>
      <c r="Y152" s="52"/>
      <c r="Z152" s="52"/>
      <c r="AA152" s="52"/>
      <c r="AB152" s="52"/>
      <c r="AC152" s="52"/>
      <c r="AD152" s="52"/>
      <c r="AE152" s="52"/>
      <c r="AF152" s="52"/>
    </row>
    <row r="153" spans="2:32" s="23" customFormat="1" ht="12.75">
      <c r="B153" s="61" t="s">
        <v>229</v>
      </c>
      <c r="Q153" s="20">
        <v>-137</v>
      </c>
      <c r="R153" s="46"/>
      <c r="S153" s="20">
        <v>-133</v>
      </c>
      <c r="T153" s="20"/>
      <c r="U153" s="52"/>
      <c r="V153" s="52"/>
      <c r="W153" s="52"/>
      <c r="X153" s="52"/>
      <c r="Y153" s="52"/>
      <c r="Z153" s="52"/>
      <c r="AA153" s="52"/>
      <c r="AB153" s="52"/>
      <c r="AC153" s="52"/>
      <c r="AD153" s="52"/>
      <c r="AE153" s="52"/>
      <c r="AF153" s="52"/>
    </row>
    <row r="154" spans="16:32" s="23" customFormat="1" ht="13.5" thickBot="1">
      <c r="P154" s="122"/>
      <c r="Q154" s="175">
        <f>SUM(Q151:Q153)</f>
        <v>10200</v>
      </c>
      <c r="R154" s="46"/>
      <c r="S154" s="175">
        <f>SUM(S151:S153)</f>
        <v>9001</v>
      </c>
      <c r="T154" s="35"/>
      <c r="U154" s="52"/>
      <c r="V154" s="52"/>
      <c r="W154" s="52"/>
      <c r="X154" s="52"/>
      <c r="Y154" s="52"/>
      <c r="Z154" s="52"/>
      <c r="AA154" s="52"/>
      <c r="AB154" s="52"/>
      <c r="AC154" s="52"/>
      <c r="AD154" s="52"/>
      <c r="AE154" s="52"/>
      <c r="AF154" s="52"/>
    </row>
    <row r="155" spans="17:32" s="23" customFormat="1" ht="12.75">
      <c r="Q155" s="46"/>
      <c r="R155" s="46"/>
      <c r="S155" s="46"/>
      <c r="T155" s="46"/>
      <c r="U155" s="52"/>
      <c r="V155" s="52"/>
      <c r="W155" s="52"/>
      <c r="X155" s="52"/>
      <c r="Y155" s="52"/>
      <c r="Z155" s="52"/>
      <c r="AA155" s="52"/>
      <c r="AB155" s="52"/>
      <c r="AC155" s="52"/>
      <c r="AD155" s="52"/>
      <c r="AE155" s="52"/>
      <c r="AF155" s="52"/>
    </row>
    <row r="156" spans="17:32" s="23" customFormat="1" ht="12.75">
      <c r="Q156" s="46"/>
      <c r="R156" s="46"/>
      <c r="S156" s="46"/>
      <c r="T156" s="46"/>
      <c r="U156" s="52"/>
      <c r="V156" s="52"/>
      <c r="W156" s="52"/>
      <c r="X156" s="52"/>
      <c r="Y156" s="52"/>
      <c r="Z156" s="52"/>
      <c r="AA156" s="52"/>
      <c r="AB156" s="52"/>
      <c r="AC156" s="52"/>
      <c r="AD156" s="52"/>
      <c r="AE156" s="52"/>
      <c r="AF156" s="52"/>
    </row>
    <row r="157" spans="1:20" ht="12.75">
      <c r="A157" s="11" t="s">
        <v>61</v>
      </c>
      <c r="B157" s="241" t="s">
        <v>201</v>
      </c>
      <c r="C157" s="242"/>
      <c r="D157" s="242"/>
      <c r="E157" s="242"/>
      <c r="F157" s="242"/>
      <c r="G157" s="242"/>
      <c r="H157" s="242"/>
      <c r="I157" s="242"/>
      <c r="J157" s="242"/>
      <c r="K157" s="242"/>
      <c r="L157" s="242"/>
      <c r="M157" s="242"/>
      <c r="N157" s="242"/>
      <c r="O157" s="242"/>
      <c r="P157" s="242"/>
      <c r="Q157" s="242"/>
      <c r="R157" s="242"/>
      <c r="S157" s="242"/>
      <c r="T157" s="161"/>
    </row>
    <row r="158" spans="1:20" ht="12.75">
      <c r="A158" s="11"/>
      <c r="B158" s="242"/>
      <c r="C158" s="242"/>
      <c r="D158" s="242"/>
      <c r="E158" s="242"/>
      <c r="F158" s="242"/>
      <c r="G158" s="242"/>
      <c r="H158" s="242"/>
      <c r="I158" s="242"/>
      <c r="J158" s="242"/>
      <c r="K158" s="242"/>
      <c r="L158" s="242"/>
      <c r="M158" s="242"/>
      <c r="N158" s="242"/>
      <c r="O158" s="242"/>
      <c r="P158" s="242"/>
      <c r="Q158" s="242"/>
      <c r="R158" s="242"/>
      <c r="S158" s="242"/>
      <c r="T158" s="161"/>
    </row>
    <row r="159" ht="12.75">
      <c r="A159" s="13"/>
    </row>
    <row r="160" spans="1:2" ht="12.75">
      <c r="A160" s="11" t="s">
        <v>62</v>
      </c>
      <c r="B160" s="4" t="s">
        <v>63</v>
      </c>
    </row>
    <row r="161" spans="1:20" ht="12.75" customHeight="1">
      <c r="A161" s="11"/>
      <c r="B161" s="195" t="s">
        <v>284</v>
      </c>
      <c r="C161" s="195"/>
      <c r="D161" s="195"/>
      <c r="E161" s="195"/>
      <c r="F161" s="195"/>
      <c r="G161" s="195"/>
      <c r="H161" s="195"/>
      <c r="I161" s="195"/>
      <c r="J161" s="195"/>
      <c r="K161" s="195"/>
      <c r="L161" s="195"/>
      <c r="M161" s="195"/>
      <c r="N161" s="195"/>
      <c r="O161" s="195"/>
      <c r="P161" s="195"/>
      <c r="Q161" s="195"/>
      <c r="R161" s="195"/>
      <c r="S161" s="195"/>
      <c r="T161" s="164"/>
    </row>
    <row r="162" spans="1:20" ht="12.75" customHeight="1">
      <c r="A162" s="11"/>
      <c r="B162" s="195"/>
      <c r="C162" s="195"/>
      <c r="D162" s="195"/>
      <c r="E162" s="195"/>
      <c r="F162" s="195"/>
      <c r="G162" s="195"/>
      <c r="H162" s="195"/>
      <c r="I162" s="195"/>
      <c r="J162" s="195"/>
      <c r="K162" s="195"/>
      <c r="L162" s="195"/>
      <c r="M162" s="195"/>
      <c r="N162" s="195"/>
      <c r="O162" s="195"/>
      <c r="P162" s="195"/>
      <c r="Q162" s="195"/>
      <c r="R162" s="195"/>
      <c r="S162" s="195"/>
      <c r="T162" s="164"/>
    </row>
    <row r="163" spans="1:20" ht="12.75" customHeight="1">
      <c r="A163" s="11"/>
      <c r="B163" s="195"/>
      <c r="C163" s="195"/>
      <c r="D163" s="195"/>
      <c r="E163" s="195"/>
      <c r="F163" s="195"/>
      <c r="G163" s="195"/>
      <c r="H163" s="195"/>
      <c r="I163" s="195"/>
      <c r="J163" s="195"/>
      <c r="K163" s="195"/>
      <c r="L163" s="195"/>
      <c r="M163" s="195"/>
      <c r="N163" s="195"/>
      <c r="O163" s="195"/>
      <c r="P163" s="195"/>
      <c r="Q163" s="195"/>
      <c r="R163" s="195"/>
      <c r="S163" s="195"/>
      <c r="T163" s="164"/>
    </row>
    <row r="164" spans="1:20" ht="12.75" customHeight="1">
      <c r="A164" s="11"/>
      <c r="B164" s="195"/>
      <c r="C164" s="195"/>
      <c r="D164" s="195"/>
      <c r="E164" s="195"/>
      <c r="F164" s="195"/>
      <c r="G164" s="195"/>
      <c r="H164" s="195"/>
      <c r="I164" s="195"/>
      <c r="J164" s="195"/>
      <c r="K164" s="195"/>
      <c r="L164" s="195"/>
      <c r="M164" s="195"/>
      <c r="N164" s="195"/>
      <c r="O164" s="195"/>
      <c r="P164" s="195"/>
      <c r="Q164" s="195"/>
      <c r="R164" s="195"/>
      <c r="S164" s="195"/>
      <c r="T164" s="164"/>
    </row>
    <row r="165" spans="1:20" ht="12.75" customHeight="1">
      <c r="A165" s="11"/>
      <c r="B165" s="195"/>
      <c r="C165" s="195"/>
      <c r="D165" s="195"/>
      <c r="E165" s="195"/>
      <c r="F165" s="195"/>
      <c r="G165" s="195"/>
      <c r="H165" s="195"/>
      <c r="I165" s="195"/>
      <c r="J165" s="195"/>
      <c r="K165" s="195"/>
      <c r="L165" s="195"/>
      <c r="M165" s="195"/>
      <c r="N165" s="195"/>
      <c r="O165" s="195"/>
      <c r="P165" s="195"/>
      <c r="Q165" s="195"/>
      <c r="R165" s="195"/>
      <c r="S165" s="195"/>
      <c r="T165" s="164"/>
    </row>
    <row r="166" spans="1:20" ht="12.75" customHeight="1">
      <c r="A166" s="11"/>
      <c r="B166" s="195"/>
      <c r="C166" s="195"/>
      <c r="D166" s="195"/>
      <c r="E166" s="195"/>
      <c r="F166" s="195"/>
      <c r="G166" s="195"/>
      <c r="H166" s="195"/>
      <c r="I166" s="195"/>
      <c r="J166" s="195"/>
      <c r="K166" s="195"/>
      <c r="L166" s="195"/>
      <c r="M166" s="195"/>
      <c r="N166" s="195"/>
      <c r="O166" s="195"/>
      <c r="P166" s="195"/>
      <c r="Q166" s="195"/>
      <c r="R166" s="195"/>
      <c r="S166" s="195"/>
      <c r="T166" s="164"/>
    </row>
    <row r="167" spans="1:20" ht="12.75" customHeight="1">
      <c r="A167" s="11"/>
      <c r="B167" s="195"/>
      <c r="C167" s="195"/>
      <c r="D167" s="195"/>
      <c r="E167" s="195"/>
      <c r="F167" s="195"/>
      <c r="G167" s="195"/>
      <c r="H167" s="195"/>
      <c r="I167" s="195"/>
      <c r="J167" s="195"/>
      <c r="K167" s="195"/>
      <c r="L167" s="195"/>
      <c r="M167" s="195"/>
      <c r="N167" s="195"/>
      <c r="O167" s="195"/>
      <c r="P167" s="195"/>
      <c r="Q167" s="195"/>
      <c r="R167" s="195"/>
      <c r="S167" s="195"/>
      <c r="T167" s="164"/>
    </row>
    <row r="168" spans="1:20" ht="12.75" customHeight="1">
      <c r="A168" s="11"/>
      <c r="B168" s="195"/>
      <c r="C168" s="195"/>
      <c r="D168" s="195"/>
      <c r="E168" s="195"/>
      <c r="F168" s="195"/>
      <c r="G168" s="195"/>
      <c r="H168" s="195"/>
      <c r="I168" s="195"/>
      <c r="J168" s="195"/>
      <c r="K168" s="195"/>
      <c r="L168" s="195"/>
      <c r="M168" s="195"/>
      <c r="N168" s="195"/>
      <c r="O168" s="195"/>
      <c r="P168" s="195"/>
      <c r="Q168" s="195"/>
      <c r="R168" s="195"/>
      <c r="S168" s="195"/>
      <c r="T168" s="164"/>
    </row>
    <row r="169" spans="1:20" ht="12.75" customHeight="1">
      <c r="A169" s="11"/>
      <c r="B169" s="195"/>
      <c r="C169" s="195"/>
      <c r="D169" s="195"/>
      <c r="E169" s="195"/>
      <c r="F169" s="195"/>
      <c r="G169" s="195"/>
      <c r="H169" s="195"/>
      <c r="I169" s="195"/>
      <c r="J169" s="195"/>
      <c r="K169" s="195"/>
      <c r="L169" s="195"/>
      <c r="M169" s="195"/>
      <c r="N169" s="195"/>
      <c r="O169" s="195"/>
      <c r="P169" s="195"/>
      <c r="Q169" s="195"/>
      <c r="R169" s="195"/>
      <c r="S169" s="195"/>
      <c r="T169" s="164"/>
    </row>
    <row r="170" spans="1:20" ht="12.75" customHeight="1">
      <c r="A170" s="11"/>
      <c r="B170" s="195"/>
      <c r="C170" s="195"/>
      <c r="D170" s="195"/>
      <c r="E170" s="195"/>
      <c r="F170" s="195"/>
      <c r="G170" s="195"/>
      <c r="H170" s="195"/>
      <c r="I170" s="195"/>
      <c r="J170" s="195"/>
      <c r="K170" s="195"/>
      <c r="L170" s="195"/>
      <c r="M170" s="195"/>
      <c r="N170" s="195"/>
      <c r="O170" s="195"/>
      <c r="P170" s="195"/>
      <c r="Q170" s="195"/>
      <c r="R170" s="195"/>
      <c r="S170" s="195"/>
      <c r="T170" s="164"/>
    </row>
    <row r="171" spans="1:27" ht="12.75">
      <c r="A171" s="11" t="s">
        <v>64</v>
      </c>
      <c r="B171" s="4" t="s">
        <v>65</v>
      </c>
      <c r="Y171" s="29"/>
      <c r="Z171" s="29"/>
      <c r="AA171" s="29"/>
    </row>
    <row r="172" spans="1:27" ht="12.75" customHeight="1">
      <c r="A172" s="11"/>
      <c r="B172" s="216" t="s">
        <v>281</v>
      </c>
      <c r="C172" s="216"/>
      <c r="D172" s="216"/>
      <c r="E172" s="216"/>
      <c r="F172" s="216"/>
      <c r="G172" s="216"/>
      <c r="H172" s="216"/>
      <c r="I172" s="216"/>
      <c r="J172" s="216"/>
      <c r="K172" s="216"/>
      <c r="L172" s="216"/>
      <c r="M172" s="216"/>
      <c r="N172" s="216"/>
      <c r="O172" s="216"/>
      <c r="P172" s="216"/>
      <c r="Q172" s="216"/>
      <c r="R172" s="216"/>
      <c r="S172" s="216"/>
      <c r="T172" s="143"/>
      <c r="Y172" s="29"/>
      <c r="Z172" s="29"/>
      <c r="AA172" s="29"/>
    </row>
    <row r="173" spans="1:27" ht="12.75" customHeight="1">
      <c r="A173" s="11"/>
      <c r="B173" s="216"/>
      <c r="C173" s="216"/>
      <c r="D173" s="216"/>
      <c r="E173" s="216"/>
      <c r="F173" s="216"/>
      <c r="G173" s="216"/>
      <c r="H173" s="216"/>
      <c r="I173" s="216"/>
      <c r="J173" s="216"/>
      <c r="K173" s="216"/>
      <c r="L173" s="216"/>
      <c r="M173" s="216"/>
      <c r="N173" s="216"/>
      <c r="O173" s="216"/>
      <c r="P173" s="216"/>
      <c r="Q173" s="216"/>
      <c r="R173" s="216"/>
      <c r="S173" s="216"/>
      <c r="T173" s="143"/>
      <c r="Y173" s="29"/>
      <c r="Z173" s="29"/>
      <c r="AA173" s="29"/>
    </row>
    <row r="174" spans="1:27" ht="12.75" customHeight="1">
      <c r="A174" s="11"/>
      <c r="B174" s="216"/>
      <c r="C174" s="216"/>
      <c r="D174" s="216"/>
      <c r="E174" s="216"/>
      <c r="F174" s="216"/>
      <c r="G174" s="216"/>
      <c r="H174" s="216"/>
      <c r="I174" s="216"/>
      <c r="J174" s="216"/>
      <c r="K174" s="216"/>
      <c r="L174" s="216"/>
      <c r="M174" s="216"/>
      <c r="N174" s="216"/>
      <c r="O174" s="216"/>
      <c r="P174" s="216"/>
      <c r="Q174" s="216"/>
      <c r="R174" s="216"/>
      <c r="S174" s="216"/>
      <c r="T174" s="143"/>
      <c r="Y174" s="29"/>
      <c r="Z174" s="29"/>
      <c r="AA174" s="29"/>
    </row>
    <row r="175" spans="1:27" ht="12.75" customHeight="1">
      <c r="A175" s="11"/>
      <c r="B175" s="216"/>
      <c r="C175" s="216"/>
      <c r="D175" s="216"/>
      <c r="E175" s="216"/>
      <c r="F175" s="216"/>
      <c r="G175" s="216"/>
      <c r="H175" s="216"/>
      <c r="I175" s="216"/>
      <c r="J175" s="216"/>
      <c r="K175" s="216"/>
      <c r="L175" s="216"/>
      <c r="M175" s="216"/>
      <c r="N175" s="216"/>
      <c r="O175" s="216"/>
      <c r="P175" s="216"/>
      <c r="Q175" s="216"/>
      <c r="R175" s="216"/>
      <c r="S175" s="216"/>
      <c r="T175" s="143"/>
      <c r="Y175" s="29"/>
      <c r="Z175" s="29"/>
      <c r="AA175" s="29"/>
    </row>
    <row r="176" spans="1:27" ht="12.75" customHeight="1">
      <c r="A176" s="11"/>
      <c r="B176" s="216"/>
      <c r="C176" s="216"/>
      <c r="D176" s="216"/>
      <c r="E176" s="216"/>
      <c r="F176" s="216"/>
      <c r="G176" s="216"/>
      <c r="H176" s="216"/>
      <c r="I176" s="216"/>
      <c r="J176" s="216"/>
      <c r="K176" s="216"/>
      <c r="L176" s="216"/>
      <c r="M176" s="216"/>
      <c r="N176" s="216"/>
      <c r="O176" s="216"/>
      <c r="P176" s="216"/>
      <c r="Q176" s="216"/>
      <c r="R176" s="216"/>
      <c r="S176" s="216"/>
      <c r="T176" s="143"/>
      <c r="Y176" s="29"/>
      <c r="Z176" s="29"/>
      <c r="AA176" s="29"/>
    </row>
    <row r="177" spans="1:27" ht="12.75" customHeight="1">
      <c r="A177" s="11"/>
      <c r="B177" s="216"/>
      <c r="C177" s="216"/>
      <c r="D177" s="216"/>
      <c r="E177" s="216"/>
      <c r="F177" s="216"/>
      <c r="G177" s="216"/>
      <c r="H177" s="216"/>
      <c r="I177" s="216"/>
      <c r="J177" s="216"/>
      <c r="K177" s="216"/>
      <c r="L177" s="216"/>
      <c r="M177" s="216"/>
      <c r="N177" s="216"/>
      <c r="O177" s="216"/>
      <c r="P177" s="216"/>
      <c r="Q177" s="216"/>
      <c r="R177" s="216"/>
      <c r="S177" s="216"/>
      <c r="T177" s="143"/>
      <c r="Y177" s="29"/>
      <c r="Z177" s="29"/>
      <c r="AA177" s="29"/>
    </row>
    <row r="178" spans="1:27" ht="12.75" customHeight="1">
      <c r="A178" s="11"/>
      <c r="B178" s="143"/>
      <c r="C178" s="143"/>
      <c r="D178" s="143"/>
      <c r="E178" s="143"/>
      <c r="F178" s="143"/>
      <c r="G178" s="143"/>
      <c r="H178" s="143"/>
      <c r="I178" s="143"/>
      <c r="J178" s="143"/>
      <c r="K178" s="143"/>
      <c r="L178" s="143"/>
      <c r="M178" s="143"/>
      <c r="N178" s="143"/>
      <c r="O178" s="143"/>
      <c r="P178" s="143"/>
      <c r="Q178" s="143"/>
      <c r="R178" s="143"/>
      <c r="S178" s="143"/>
      <c r="T178" s="143"/>
      <c r="Y178" s="29"/>
      <c r="Z178" s="29"/>
      <c r="AA178" s="29"/>
    </row>
    <row r="179" spans="1:6" ht="12.75" customHeight="1">
      <c r="A179" s="11" t="s">
        <v>66</v>
      </c>
      <c r="B179" s="4" t="s">
        <v>67</v>
      </c>
      <c r="F179" s="12" t="s">
        <v>126</v>
      </c>
    </row>
    <row r="180" spans="1:20" ht="12.75" customHeight="1">
      <c r="A180" s="13"/>
      <c r="B180" s="230" t="s">
        <v>261</v>
      </c>
      <c r="C180" s="230"/>
      <c r="D180" s="230"/>
      <c r="E180" s="230"/>
      <c r="F180" s="230"/>
      <c r="G180" s="230"/>
      <c r="H180" s="230"/>
      <c r="I180" s="230"/>
      <c r="J180" s="230"/>
      <c r="K180" s="230"/>
      <c r="L180" s="230"/>
      <c r="M180" s="230"/>
      <c r="N180" s="230"/>
      <c r="O180" s="230"/>
      <c r="P180" s="230"/>
      <c r="Q180" s="230"/>
      <c r="R180" s="230"/>
      <c r="S180" s="230"/>
      <c r="T180" s="72"/>
    </row>
    <row r="181" spans="1:20" ht="12.75" customHeight="1">
      <c r="A181" s="13"/>
      <c r="B181" s="230"/>
      <c r="C181" s="230"/>
      <c r="D181" s="230"/>
      <c r="E181" s="230"/>
      <c r="F181" s="230"/>
      <c r="G181" s="230"/>
      <c r="H181" s="230"/>
      <c r="I181" s="230"/>
      <c r="J181" s="230"/>
      <c r="K181" s="230"/>
      <c r="L181" s="230"/>
      <c r="M181" s="230"/>
      <c r="N181" s="230"/>
      <c r="O181" s="230"/>
      <c r="P181" s="230"/>
      <c r="Q181" s="230"/>
      <c r="R181" s="230"/>
      <c r="S181" s="230"/>
      <c r="T181" s="72"/>
    </row>
    <row r="182" spans="1:20" ht="12.75" customHeight="1">
      <c r="A182" s="13"/>
      <c r="B182" s="72"/>
      <c r="C182" s="72"/>
      <c r="D182" s="72"/>
      <c r="E182" s="72"/>
      <c r="F182" s="72"/>
      <c r="G182" s="72"/>
      <c r="H182" s="72"/>
      <c r="I182" s="72"/>
      <c r="J182" s="72"/>
      <c r="K182" s="72"/>
      <c r="L182" s="72"/>
      <c r="M182" s="72"/>
      <c r="N182" s="72"/>
      <c r="O182" s="72"/>
      <c r="P182" s="72"/>
      <c r="Q182" s="72"/>
      <c r="R182" s="72"/>
      <c r="S182" s="72"/>
      <c r="T182" s="72"/>
    </row>
    <row r="183" spans="1:20" ht="12.75" customHeight="1">
      <c r="A183" s="13"/>
      <c r="B183" s="230" t="s">
        <v>283</v>
      </c>
      <c r="C183" s="230"/>
      <c r="D183" s="230"/>
      <c r="E183" s="230"/>
      <c r="F183" s="230"/>
      <c r="G183" s="230"/>
      <c r="H183" s="230"/>
      <c r="I183" s="230"/>
      <c r="J183" s="230"/>
      <c r="K183" s="230"/>
      <c r="L183" s="230"/>
      <c r="M183" s="230"/>
      <c r="N183" s="230"/>
      <c r="O183" s="230"/>
      <c r="P183" s="230"/>
      <c r="Q183" s="230"/>
      <c r="R183" s="230"/>
      <c r="S183" s="230"/>
      <c r="T183" s="72"/>
    </row>
    <row r="184" spans="1:20" ht="12.75" customHeight="1">
      <c r="A184" s="13"/>
      <c r="B184" s="230"/>
      <c r="C184" s="230"/>
      <c r="D184" s="230"/>
      <c r="E184" s="230"/>
      <c r="F184" s="230"/>
      <c r="G184" s="230"/>
      <c r="H184" s="230"/>
      <c r="I184" s="230"/>
      <c r="J184" s="230"/>
      <c r="K184" s="230"/>
      <c r="L184" s="230"/>
      <c r="M184" s="230"/>
      <c r="N184" s="230"/>
      <c r="O184" s="230"/>
      <c r="P184" s="230"/>
      <c r="Q184" s="230"/>
      <c r="R184" s="230"/>
      <c r="S184" s="230"/>
      <c r="T184" s="72"/>
    </row>
    <row r="185" spans="1:20" ht="12.75" customHeight="1">
      <c r="A185" s="13"/>
      <c r="B185" s="230"/>
      <c r="C185" s="230"/>
      <c r="D185" s="230"/>
      <c r="E185" s="230"/>
      <c r="F185" s="230"/>
      <c r="G185" s="230"/>
      <c r="H185" s="230"/>
      <c r="I185" s="230"/>
      <c r="J185" s="230"/>
      <c r="K185" s="230"/>
      <c r="L185" s="230"/>
      <c r="M185" s="230"/>
      <c r="N185" s="230"/>
      <c r="O185" s="230"/>
      <c r="P185" s="230"/>
      <c r="Q185" s="230"/>
      <c r="R185" s="230"/>
      <c r="S185" s="230"/>
      <c r="T185" s="72"/>
    </row>
    <row r="186" spans="1:20" ht="12.75" customHeight="1">
      <c r="A186" s="13"/>
      <c r="B186" s="230"/>
      <c r="C186" s="230"/>
      <c r="D186" s="230"/>
      <c r="E186" s="230"/>
      <c r="F186" s="230"/>
      <c r="G186" s="230"/>
      <c r="H186" s="230"/>
      <c r="I186" s="230"/>
      <c r="J186" s="230"/>
      <c r="K186" s="230"/>
      <c r="L186" s="230"/>
      <c r="M186" s="230"/>
      <c r="N186" s="230"/>
      <c r="O186" s="230"/>
      <c r="P186" s="230"/>
      <c r="Q186" s="230"/>
      <c r="R186" s="230"/>
      <c r="S186" s="230"/>
      <c r="T186" s="72"/>
    </row>
    <row r="187" spans="1:20" ht="12.75" customHeight="1">
      <c r="A187" s="13"/>
      <c r="B187" s="230"/>
      <c r="C187" s="230"/>
      <c r="D187" s="230"/>
      <c r="E187" s="230"/>
      <c r="F187" s="230"/>
      <c r="G187" s="230"/>
      <c r="H187" s="230"/>
      <c r="I187" s="230"/>
      <c r="J187" s="230"/>
      <c r="K187" s="230"/>
      <c r="L187" s="230"/>
      <c r="M187" s="230"/>
      <c r="N187" s="230"/>
      <c r="O187" s="230"/>
      <c r="P187" s="230"/>
      <c r="Q187" s="230"/>
      <c r="R187" s="230"/>
      <c r="S187" s="230"/>
      <c r="T187" s="72"/>
    </row>
    <row r="188" spans="1:20" ht="12.75" customHeight="1">
      <c r="A188" s="13"/>
      <c r="B188" s="230"/>
      <c r="C188" s="230"/>
      <c r="D188" s="230"/>
      <c r="E188" s="230"/>
      <c r="F188" s="230"/>
      <c r="G188" s="230"/>
      <c r="H188" s="230"/>
      <c r="I188" s="230"/>
      <c r="J188" s="230"/>
      <c r="K188" s="230"/>
      <c r="L188" s="230"/>
      <c r="M188" s="230"/>
      <c r="N188" s="230"/>
      <c r="O188" s="230"/>
      <c r="P188" s="230"/>
      <c r="Q188" s="230"/>
      <c r="R188" s="230"/>
      <c r="S188" s="230"/>
      <c r="T188" s="72"/>
    </row>
    <row r="189" spans="1:20" ht="12.75" customHeight="1">
      <c r="A189" s="13"/>
      <c r="B189" s="230"/>
      <c r="C189" s="230"/>
      <c r="D189" s="230"/>
      <c r="E189" s="230"/>
      <c r="F189" s="230"/>
      <c r="G189" s="230"/>
      <c r="H189" s="230"/>
      <c r="I189" s="230"/>
      <c r="J189" s="230"/>
      <c r="K189" s="230"/>
      <c r="L189" s="230"/>
      <c r="M189" s="230"/>
      <c r="N189" s="230"/>
      <c r="O189" s="230"/>
      <c r="P189" s="230"/>
      <c r="Q189" s="230"/>
      <c r="R189" s="230"/>
      <c r="S189" s="230"/>
      <c r="T189" s="72"/>
    </row>
    <row r="190" spans="1:20" ht="12.75" customHeight="1">
      <c r="A190" s="13"/>
      <c r="B190" s="144"/>
      <c r="C190" s="144"/>
      <c r="D190" s="144"/>
      <c r="E190" s="144"/>
      <c r="F190" s="144"/>
      <c r="G190" s="144"/>
      <c r="H190" s="144"/>
      <c r="I190" s="144"/>
      <c r="J190" s="144"/>
      <c r="K190" s="144"/>
      <c r="L190" s="144"/>
      <c r="M190" s="144"/>
      <c r="N190" s="144"/>
      <c r="O190" s="144"/>
      <c r="P190" s="144"/>
      <c r="Q190" s="144"/>
      <c r="R190" s="144"/>
      <c r="S190" s="144"/>
      <c r="T190" s="144"/>
    </row>
    <row r="191" spans="1:20" ht="12.75" customHeight="1">
      <c r="A191" s="13"/>
      <c r="B191" s="230" t="s">
        <v>6</v>
      </c>
      <c r="C191" s="230"/>
      <c r="D191" s="230"/>
      <c r="E191" s="230"/>
      <c r="F191" s="230"/>
      <c r="G191" s="230"/>
      <c r="H191" s="230"/>
      <c r="I191" s="230"/>
      <c r="J191" s="230"/>
      <c r="K191" s="230"/>
      <c r="L191" s="230"/>
      <c r="M191" s="230"/>
      <c r="N191" s="230"/>
      <c r="O191" s="230"/>
      <c r="P191" s="230"/>
      <c r="Q191" s="230"/>
      <c r="R191" s="230"/>
      <c r="S191" s="230"/>
      <c r="T191" s="72"/>
    </row>
    <row r="192" spans="1:20" ht="12.75">
      <c r="A192" s="13"/>
      <c r="B192" s="230"/>
      <c r="C192" s="230"/>
      <c r="D192" s="230"/>
      <c r="E192" s="230"/>
      <c r="F192" s="230"/>
      <c r="G192" s="230"/>
      <c r="H192" s="230"/>
      <c r="I192" s="230"/>
      <c r="J192" s="230"/>
      <c r="K192" s="230"/>
      <c r="L192" s="230"/>
      <c r="M192" s="230"/>
      <c r="N192" s="230"/>
      <c r="O192" s="230"/>
      <c r="P192" s="230"/>
      <c r="Q192" s="230"/>
      <c r="R192" s="230"/>
      <c r="S192" s="230"/>
      <c r="T192" s="72"/>
    </row>
    <row r="193" spans="1:20" ht="12.75">
      <c r="A193" s="13"/>
      <c r="B193" s="230"/>
      <c r="C193" s="230"/>
      <c r="D193" s="230"/>
      <c r="E193" s="230"/>
      <c r="F193" s="230"/>
      <c r="G193" s="230"/>
      <c r="H193" s="230"/>
      <c r="I193" s="230"/>
      <c r="J193" s="230"/>
      <c r="K193" s="230"/>
      <c r="L193" s="230"/>
      <c r="M193" s="230"/>
      <c r="N193" s="230"/>
      <c r="O193" s="230"/>
      <c r="P193" s="230"/>
      <c r="Q193" s="230"/>
      <c r="R193" s="230"/>
      <c r="S193" s="230"/>
      <c r="T193" s="72"/>
    </row>
    <row r="194" spans="1:2" ht="12.75">
      <c r="A194" s="11" t="s">
        <v>68</v>
      </c>
      <c r="B194" s="4" t="s">
        <v>69</v>
      </c>
    </row>
    <row r="195" spans="1:20" ht="12.75">
      <c r="A195" s="11"/>
      <c r="B195" s="199" t="s">
        <v>186</v>
      </c>
      <c r="C195" s="199"/>
      <c r="D195" s="199"/>
      <c r="E195" s="199"/>
      <c r="F195" s="199"/>
      <c r="G195" s="199"/>
      <c r="H195" s="199"/>
      <c r="I195" s="199"/>
      <c r="J195" s="199"/>
      <c r="K195" s="199"/>
      <c r="L195" s="199"/>
      <c r="M195" s="199"/>
      <c r="N195" s="199"/>
      <c r="O195" s="199"/>
      <c r="P195" s="199"/>
      <c r="Q195" s="199"/>
      <c r="R195" s="199"/>
      <c r="S195" s="199"/>
      <c r="T195" s="68"/>
    </row>
    <row r="196" spans="1:20" ht="12.75" hidden="1">
      <c r="A196" s="11"/>
      <c r="B196" s="199"/>
      <c r="C196" s="199"/>
      <c r="D196" s="199"/>
      <c r="E196" s="199"/>
      <c r="F196" s="199"/>
      <c r="G196" s="199"/>
      <c r="H196" s="199"/>
      <c r="I196" s="199"/>
      <c r="J196" s="199"/>
      <c r="K196" s="199"/>
      <c r="L196" s="199"/>
      <c r="M196" s="199"/>
      <c r="N196" s="199"/>
      <c r="O196" s="199"/>
      <c r="P196" s="199"/>
      <c r="Q196" s="199"/>
      <c r="R196" s="199"/>
      <c r="S196" s="199"/>
      <c r="T196" s="68"/>
    </row>
    <row r="197" spans="1:20" ht="12.75">
      <c r="A197" s="11"/>
      <c r="B197" s="68"/>
      <c r="C197" s="68"/>
      <c r="D197" s="68"/>
      <c r="E197" s="68"/>
      <c r="F197" s="68"/>
      <c r="G197" s="68"/>
      <c r="H197" s="68"/>
      <c r="I197" s="68"/>
      <c r="J197" s="68"/>
      <c r="K197" s="68"/>
      <c r="L197" s="68"/>
      <c r="M197" s="68"/>
      <c r="N197" s="68"/>
      <c r="O197" s="68"/>
      <c r="P197" s="68"/>
      <c r="Q197" s="68"/>
      <c r="R197" s="68"/>
      <c r="S197" s="68"/>
      <c r="T197" s="68"/>
    </row>
    <row r="198" spans="1:2" ht="12.75">
      <c r="A198" s="11" t="s">
        <v>70</v>
      </c>
      <c r="B198" s="4" t="s">
        <v>15</v>
      </c>
    </row>
    <row r="199" spans="1:20" ht="12.75">
      <c r="A199" s="11"/>
      <c r="B199" s="4"/>
      <c r="J199" s="1"/>
      <c r="K199" s="1"/>
      <c r="L199" s="211" t="s">
        <v>9</v>
      </c>
      <c r="M199" s="211"/>
      <c r="N199" s="211"/>
      <c r="O199" s="1"/>
      <c r="P199" s="211" t="s">
        <v>10</v>
      </c>
      <c r="Q199" s="211"/>
      <c r="R199" s="211"/>
      <c r="S199" s="211"/>
      <c r="T199" s="1"/>
    </row>
    <row r="200" spans="1:20" ht="38.25" customHeight="1">
      <c r="A200" s="11"/>
      <c r="B200" s="48"/>
      <c r="C200" s="23"/>
      <c r="D200" s="23"/>
      <c r="E200" s="23"/>
      <c r="F200" s="23"/>
      <c r="G200" s="23"/>
      <c r="H200" s="23"/>
      <c r="I200" s="23"/>
      <c r="L200" s="102" t="s">
        <v>11</v>
      </c>
      <c r="M200" s="1"/>
      <c r="N200" s="102" t="s">
        <v>154</v>
      </c>
      <c r="O200" s="1"/>
      <c r="P200" s="244" t="s">
        <v>12</v>
      </c>
      <c r="Q200" s="244"/>
      <c r="R200" s="1"/>
      <c r="S200" s="102" t="s">
        <v>155</v>
      </c>
      <c r="T200" s="102"/>
    </row>
    <row r="201" spans="1:20" ht="12.75">
      <c r="A201" s="11"/>
      <c r="B201" s="48"/>
      <c r="C201" s="23"/>
      <c r="D201" s="23"/>
      <c r="E201" s="23"/>
      <c r="F201" s="23"/>
      <c r="G201" s="23"/>
      <c r="H201" s="23"/>
      <c r="I201" s="23"/>
      <c r="L201" s="81" t="s">
        <v>262</v>
      </c>
      <c r="M201" s="81"/>
      <c r="N201" s="81" t="s">
        <v>263</v>
      </c>
      <c r="O201" s="81"/>
      <c r="P201" s="81"/>
      <c r="Q201" s="81" t="str">
        <f>+L201</f>
        <v>30.09.2007</v>
      </c>
      <c r="R201" s="81"/>
      <c r="S201" s="81" t="str">
        <f>+N201</f>
        <v>30.09.2006</v>
      </c>
      <c r="T201" s="81"/>
    </row>
    <row r="202" spans="1:20" ht="12.75">
      <c r="A202" s="11"/>
      <c r="B202" s="48"/>
      <c r="C202" s="23"/>
      <c r="D202" s="23"/>
      <c r="E202" s="23"/>
      <c r="F202" s="23"/>
      <c r="G202" s="23"/>
      <c r="H202" s="23"/>
      <c r="I202" s="23"/>
      <c r="L202" s="96" t="s">
        <v>143</v>
      </c>
      <c r="M202" s="23"/>
      <c r="N202" s="96" t="s">
        <v>143</v>
      </c>
      <c r="O202" s="23"/>
      <c r="P202" s="23"/>
      <c r="Q202" s="96" t="s">
        <v>143</v>
      </c>
      <c r="R202" s="96"/>
      <c r="S202" s="96" t="s">
        <v>143</v>
      </c>
      <c r="T202" s="96"/>
    </row>
    <row r="203" spans="1:18" ht="12.75">
      <c r="A203" s="11"/>
      <c r="C203" s="23"/>
      <c r="D203" s="23"/>
      <c r="E203" s="23"/>
      <c r="F203" s="23"/>
      <c r="G203" s="23"/>
      <c r="H203" s="23"/>
      <c r="I203" s="23"/>
      <c r="L203" s="47"/>
      <c r="M203" s="23"/>
      <c r="N203" s="23"/>
      <c r="O203" s="23"/>
      <c r="P203" s="23"/>
      <c r="Q203" s="47"/>
      <c r="R203" s="23"/>
    </row>
    <row r="204" spans="1:18" ht="12.75">
      <c r="A204" s="11"/>
      <c r="B204" s="23" t="s">
        <v>199</v>
      </c>
      <c r="C204" s="23"/>
      <c r="D204" s="23"/>
      <c r="E204" s="23"/>
      <c r="F204" s="23"/>
      <c r="G204" s="23"/>
      <c r="H204" s="23"/>
      <c r="I204" s="23"/>
      <c r="L204" s="47"/>
      <c r="M204" s="23"/>
      <c r="N204" s="23"/>
      <c r="O204" s="23"/>
      <c r="P204" s="23"/>
      <c r="Q204" s="47"/>
      <c r="R204" s="23"/>
    </row>
    <row r="205" spans="1:22" ht="12.75">
      <c r="A205" s="11"/>
      <c r="B205" s="23" t="s">
        <v>196</v>
      </c>
      <c r="C205" s="23"/>
      <c r="D205" s="23"/>
      <c r="E205" s="23"/>
      <c r="F205" s="23"/>
      <c r="G205" s="23"/>
      <c r="H205" s="23"/>
      <c r="I205" s="23"/>
      <c r="L205" s="69">
        <v>423</v>
      </c>
      <c r="M205" s="52"/>
      <c r="N205" s="52">
        <v>825</v>
      </c>
      <c r="O205" s="52"/>
      <c r="P205" s="52"/>
      <c r="Q205" s="69">
        <v>1079</v>
      </c>
      <c r="R205" s="69"/>
      <c r="S205" s="35">
        <v>1435</v>
      </c>
      <c r="T205" s="35"/>
      <c r="V205" s="39"/>
    </row>
    <row r="206" spans="1:22" ht="12.75">
      <c r="A206" s="11"/>
      <c r="B206" s="23" t="s">
        <v>5</v>
      </c>
      <c r="C206" s="23"/>
      <c r="D206" s="23"/>
      <c r="E206" s="23"/>
      <c r="F206" s="23"/>
      <c r="G206" s="23"/>
      <c r="H206" s="23"/>
      <c r="I206" s="23"/>
      <c r="L206" s="172">
        <v>-18</v>
      </c>
      <c r="M206" s="52"/>
      <c r="N206" s="172">
        <v>-438</v>
      </c>
      <c r="O206" s="52"/>
      <c r="P206" s="52"/>
      <c r="Q206" s="69">
        <v>-13</v>
      </c>
      <c r="R206" s="69"/>
      <c r="S206" s="35">
        <v>-430</v>
      </c>
      <c r="T206" s="35"/>
      <c r="V206" s="39"/>
    </row>
    <row r="207" spans="1:22" ht="13.5" thickBot="1">
      <c r="A207" s="11"/>
      <c r="B207" s="23"/>
      <c r="C207" s="23"/>
      <c r="D207" s="23"/>
      <c r="E207" s="23"/>
      <c r="F207" s="23"/>
      <c r="G207" s="23"/>
      <c r="H207" s="23"/>
      <c r="I207" s="23"/>
      <c r="L207" s="142">
        <f>SUM(L205:L206)</f>
        <v>405</v>
      </c>
      <c r="M207" s="52"/>
      <c r="N207" s="142">
        <f>SUM(N205:N206)</f>
        <v>387</v>
      </c>
      <c r="O207" s="52"/>
      <c r="P207" s="122"/>
      <c r="Q207" s="142">
        <f>SUM(Q205:Q206)</f>
        <v>1066</v>
      </c>
      <c r="R207" s="69"/>
      <c r="S207" s="142">
        <f>SUM(S205:S206)</f>
        <v>1005</v>
      </c>
      <c r="T207" s="69"/>
      <c r="V207" s="39"/>
    </row>
    <row r="208" spans="1:22" ht="12.75">
      <c r="A208" s="11"/>
      <c r="B208" s="23"/>
      <c r="C208" s="23"/>
      <c r="D208" s="23"/>
      <c r="E208" s="23"/>
      <c r="F208" s="23"/>
      <c r="G208" s="23"/>
      <c r="H208" s="23"/>
      <c r="I208" s="23"/>
      <c r="J208" s="69"/>
      <c r="K208" s="23"/>
      <c r="L208" s="52"/>
      <c r="M208" s="52"/>
      <c r="N208" s="52"/>
      <c r="O208" s="23"/>
      <c r="P208" s="52"/>
      <c r="Q208" s="69"/>
      <c r="R208" s="69"/>
      <c r="S208" s="22"/>
      <c r="T208" s="22"/>
      <c r="V208" s="39"/>
    </row>
    <row r="209" spans="1:20" ht="12.75">
      <c r="A209" s="13"/>
      <c r="B209" s="195" t="s">
        <v>273</v>
      </c>
      <c r="C209" s="195"/>
      <c r="D209" s="195"/>
      <c r="E209" s="195"/>
      <c r="F209" s="195"/>
      <c r="G209" s="195"/>
      <c r="H209" s="195"/>
      <c r="I209" s="195"/>
      <c r="J209" s="195"/>
      <c r="K209" s="195"/>
      <c r="L209" s="195"/>
      <c r="M209" s="195"/>
      <c r="N209" s="195"/>
      <c r="O209" s="195"/>
      <c r="P209" s="195"/>
      <c r="Q209" s="195"/>
      <c r="R209" s="195"/>
      <c r="S209" s="195"/>
      <c r="T209" s="164"/>
    </row>
    <row r="210" spans="1:20" ht="12.75">
      <c r="A210" s="13"/>
      <c r="B210" s="23"/>
      <c r="C210" s="23"/>
      <c r="D210" s="23"/>
      <c r="E210" s="23"/>
      <c r="F210" s="23"/>
      <c r="G210" s="23"/>
      <c r="H210" s="23"/>
      <c r="I210" s="23"/>
      <c r="J210" s="23"/>
      <c r="K210" s="23"/>
      <c r="L210" s="23"/>
      <c r="M210" s="23"/>
      <c r="N210" s="23"/>
      <c r="O210" s="23"/>
      <c r="P210" s="23"/>
      <c r="Q210" s="23"/>
      <c r="R210" s="23"/>
      <c r="S210" s="23"/>
      <c r="T210" s="23"/>
    </row>
    <row r="211" spans="1:20" ht="12.75">
      <c r="A211" s="11" t="s">
        <v>71</v>
      </c>
      <c r="B211" s="48" t="s">
        <v>107</v>
      </c>
      <c r="C211" s="23"/>
      <c r="D211" s="23"/>
      <c r="E211" s="23"/>
      <c r="F211" s="23"/>
      <c r="G211" s="23"/>
      <c r="H211" s="23"/>
      <c r="I211" s="23"/>
      <c r="J211" s="23"/>
      <c r="K211" s="23"/>
      <c r="L211" s="23"/>
      <c r="M211" s="23"/>
      <c r="N211" s="23"/>
      <c r="O211" s="23"/>
      <c r="P211" s="23"/>
      <c r="Q211" s="23"/>
      <c r="R211" s="23"/>
      <c r="S211" s="23"/>
      <c r="T211" s="23"/>
    </row>
    <row r="212" spans="1:20" ht="12.75">
      <c r="A212" s="13"/>
      <c r="B212" s="51" t="s">
        <v>108</v>
      </c>
      <c r="C212" s="51"/>
      <c r="D212" s="51"/>
      <c r="E212" s="51"/>
      <c r="F212" s="51"/>
      <c r="G212" s="51"/>
      <c r="H212" s="51"/>
      <c r="I212" s="51"/>
      <c r="J212" s="51"/>
      <c r="K212" s="51"/>
      <c r="L212" s="51"/>
      <c r="M212" s="51"/>
      <c r="N212" s="51"/>
      <c r="O212" s="51"/>
      <c r="P212" s="51"/>
      <c r="Q212" s="51"/>
      <c r="R212" s="51"/>
      <c r="S212" s="51"/>
      <c r="T212" s="51"/>
    </row>
    <row r="213" ht="12.75">
      <c r="A213" s="13"/>
    </row>
    <row r="214" spans="1:2" ht="12.75">
      <c r="A214" s="11" t="s">
        <v>72</v>
      </c>
      <c r="B214" s="4" t="s">
        <v>73</v>
      </c>
    </row>
    <row r="215" spans="1:20" ht="12.75">
      <c r="A215" s="13"/>
      <c r="B215" s="260" t="s">
        <v>92</v>
      </c>
      <c r="C215" s="260"/>
      <c r="D215" s="260"/>
      <c r="E215" s="260"/>
      <c r="F215" s="260"/>
      <c r="G215" s="260"/>
      <c r="H215" s="260"/>
      <c r="I215" s="260"/>
      <c r="J215" s="260"/>
      <c r="K215" s="260"/>
      <c r="L215" s="260"/>
      <c r="M215" s="260"/>
      <c r="N215" s="260"/>
      <c r="O215" s="260"/>
      <c r="P215" s="260"/>
      <c r="Q215" s="260"/>
      <c r="R215" s="260"/>
      <c r="S215" s="260"/>
      <c r="T215" s="145"/>
    </row>
    <row r="216" spans="1:20" ht="12.75">
      <c r="A216" s="13"/>
      <c r="B216" s="15"/>
      <c r="C216" s="15"/>
      <c r="D216" s="15"/>
      <c r="E216" s="15"/>
      <c r="F216" s="15"/>
      <c r="G216" s="15"/>
      <c r="H216" s="15"/>
      <c r="I216" s="15"/>
      <c r="J216" s="15"/>
      <c r="K216" s="15"/>
      <c r="L216" s="15"/>
      <c r="M216" s="15"/>
      <c r="N216" s="15"/>
      <c r="O216" s="15"/>
      <c r="P216" s="15"/>
      <c r="Q216" s="15"/>
      <c r="R216" s="15"/>
      <c r="S216" s="15"/>
      <c r="T216" s="15"/>
    </row>
    <row r="217" spans="1:2" ht="12.75">
      <c r="A217" s="11" t="s">
        <v>74</v>
      </c>
      <c r="B217" s="4" t="s">
        <v>75</v>
      </c>
    </row>
    <row r="218" spans="1:32" s="23" customFormat="1" ht="12.75">
      <c r="A218" s="47"/>
      <c r="B218" s="51" t="s">
        <v>175</v>
      </c>
      <c r="C218" s="195" t="s">
        <v>278</v>
      </c>
      <c r="D218" s="195"/>
      <c r="E218" s="195"/>
      <c r="F218" s="195"/>
      <c r="G218" s="195"/>
      <c r="H218" s="195"/>
      <c r="I218" s="195"/>
      <c r="J218" s="195"/>
      <c r="K218" s="195"/>
      <c r="L218" s="195"/>
      <c r="M218" s="195"/>
      <c r="N218" s="195"/>
      <c r="O218" s="195"/>
      <c r="P218" s="195"/>
      <c r="Q218" s="195"/>
      <c r="R218" s="195"/>
      <c r="S218" s="195"/>
      <c r="T218" s="103"/>
      <c r="U218" s="52"/>
      <c r="V218" s="52"/>
      <c r="W218" s="52"/>
      <c r="X218" s="52"/>
      <c r="Y218" s="52"/>
      <c r="Z218" s="52"/>
      <c r="AA218" s="52"/>
      <c r="AB218" s="52"/>
      <c r="AC218" s="52"/>
      <c r="AD218" s="52"/>
      <c r="AE218" s="52"/>
      <c r="AF218" s="52"/>
    </row>
    <row r="219" spans="1:32" s="23" customFormat="1" ht="12.75">
      <c r="A219" s="47"/>
      <c r="B219" s="51"/>
      <c r="C219" s="195"/>
      <c r="D219" s="195"/>
      <c r="E219" s="195"/>
      <c r="F219" s="195"/>
      <c r="G219" s="195"/>
      <c r="H219" s="195"/>
      <c r="I219" s="195"/>
      <c r="J219" s="195"/>
      <c r="K219" s="195"/>
      <c r="L219" s="195"/>
      <c r="M219" s="195"/>
      <c r="N219" s="195"/>
      <c r="O219" s="195"/>
      <c r="P219" s="195"/>
      <c r="Q219" s="195"/>
      <c r="R219" s="195"/>
      <c r="S219" s="195"/>
      <c r="T219" s="103"/>
      <c r="U219" s="52"/>
      <c r="V219" s="52"/>
      <c r="W219" s="52"/>
      <c r="X219" s="52"/>
      <c r="Y219" s="52"/>
      <c r="Z219" s="52"/>
      <c r="AA219" s="52"/>
      <c r="AB219" s="52"/>
      <c r="AC219" s="52"/>
      <c r="AD219" s="52"/>
      <c r="AE219" s="52"/>
      <c r="AF219" s="52"/>
    </row>
    <row r="220" spans="1:32" s="23" customFormat="1" ht="39" customHeight="1">
      <c r="A220" s="47"/>
      <c r="B220" s="51"/>
      <c r="C220" s="195"/>
      <c r="D220" s="195"/>
      <c r="E220" s="195"/>
      <c r="F220" s="195"/>
      <c r="G220" s="195"/>
      <c r="H220" s="195"/>
      <c r="I220" s="195"/>
      <c r="J220" s="195"/>
      <c r="K220" s="195"/>
      <c r="L220" s="195"/>
      <c r="M220" s="195"/>
      <c r="N220" s="195"/>
      <c r="O220" s="195"/>
      <c r="P220" s="195"/>
      <c r="Q220" s="195"/>
      <c r="R220" s="195"/>
      <c r="S220" s="195"/>
      <c r="T220" s="103"/>
      <c r="U220" s="52"/>
      <c r="V220" s="52"/>
      <c r="W220" s="52"/>
      <c r="X220" s="52"/>
      <c r="Y220" s="52"/>
      <c r="Z220" s="52"/>
      <c r="AA220" s="52"/>
      <c r="AB220" s="52"/>
      <c r="AC220" s="52"/>
      <c r="AD220" s="52"/>
      <c r="AE220" s="52"/>
      <c r="AF220" s="52"/>
    </row>
    <row r="221" spans="1:32" s="23" customFormat="1" ht="12.75">
      <c r="A221" s="47"/>
      <c r="B221" s="51"/>
      <c r="C221" s="103"/>
      <c r="D221" s="103"/>
      <c r="E221" s="103"/>
      <c r="F221" s="103"/>
      <c r="G221" s="103"/>
      <c r="H221" s="103"/>
      <c r="I221" s="103"/>
      <c r="J221" s="103"/>
      <c r="K221" s="103"/>
      <c r="L221" s="103"/>
      <c r="M221" s="103"/>
      <c r="N221" s="103"/>
      <c r="O221" s="103"/>
      <c r="P221" s="103"/>
      <c r="Q221" s="103"/>
      <c r="R221" s="103"/>
      <c r="S221" s="103"/>
      <c r="T221" s="103"/>
      <c r="U221" s="52"/>
      <c r="V221" s="52"/>
      <c r="W221" s="52"/>
      <c r="X221" s="52"/>
      <c r="Y221" s="52"/>
      <c r="Z221" s="52"/>
      <c r="AA221" s="52"/>
      <c r="AB221" s="52"/>
      <c r="AC221" s="52"/>
      <c r="AD221" s="52"/>
      <c r="AE221" s="52"/>
      <c r="AF221" s="52"/>
    </row>
    <row r="222" spans="1:32" s="23" customFormat="1" ht="37.5" customHeight="1">
      <c r="A222" s="47"/>
      <c r="B222" s="51" t="s">
        <v>176</v>
      </c>
      <c r="C222" s="195" t="s">
        <v>269</v>
      </c>
      <c r="D222" s="195"/>
      <c r="E222" s="195"/>
      <c r="F222" s="195"/>
      <c r="G222" s="195"/>
      <c r="H222" s="195"/>
      <c r="I222" s="195"/>
      <c r="J222" s="195"/>
      <c r="K222" s="195"/>
      <c r="L222" s="195"/>
      <c r="M222" s="195"/>
      <c r="N222" s="195"/>
      <c r="O222" s="195"/>
      <c r="P222" s="195"/>
      <c r="Q222" s="195"/>
      <c r="R222" s="195"/>
      <c r="S222" s="195"/>
      <c r="T222" s="164"/>
      <c r="U222" s="52"/>
      <c r="V222" s="52"/>
      <c r="W222" s="52"/>
      <c r="X222" s="52"/>
      <c r="Y222" s="52"/>
      <c r="Z222" s="52"/>
      <c r="AA222" s="52"/>
      <c r="AB222" s="52"/>
      <c r="AC222" s="52"/>
      <c r="AD222" s="52"/>
      <c r="AE222" s="52"/>
      <c r="AF222" s="52"/>
    </row>
    <row r="223" spans="1:32" s="23" customFormat="1" ht="12.75">
      <c r="A223" s="47"/>
      <c r="B223" s="51"/>
      <c r="C223" s="51"/>
      <c r="D223" s="51"/>
      <c r="E223" s="51"/>
      <c r="F223" s="51"/>
      <c r="G223" s="51"/>
      <c r="H223" s="51"/>
      <c r="I223" s="51"/>
      <c r="J223" s="51"/>
      <c r="K223" s="51"/>
      <c r="L223" s="51"/>
      <c r="M223" s="51"/>
      <c r="N223" s="51"/>
      <c r="O223" s="51"/>
      <c r="P223" s="51"/>
      <c r="Q223" s="51"/>
      <c r="R223" s="51"/>
      <c r="S223" s="51"/>
      <c r="T223" s="51"/>
      <c r="U223" s="52"/>
      <c r="V223" s="52"/>
      <c r="W223" s="52"/>
      <c r="X223" s="52"/>
      <c r="Y223" s="52"/>
      <c r="Z223" s="52"/>
      <c r="AA223" s="52"/>
      <c r="AB223" s="52"/>
      <c r="AC223" s="52"/>
      <c r="AD223" s="52"/>
      <c r="AE223" s="52"/>
      <c r="AF223" s="52"/>
    </row>
    <row r="224" spans="1:32" s="23" customFormat="1" ht="51">
      <c r="A224" s="47"/>
      <c r="B224" s="224" t="s">
        <v>193</v>
      </c>
      <c r="C224" s="225"/>
      <c r="D224" s="226"/>
      <c r="E224" s="127"/>
      <c r="F224" s="127"/>
      <c r="G224" s="127"/>
      <c r="H224" s="127"/>
      <c r="I224" s="128" t="s">
        <v>202</v>
      </c>
      <c r="J224" s="128" t="s">
        <v>203</v>
      </c>
      <c r="K224" s="116"/>
      <c r="L224" s="192" t="s">
        <v>204</v>
      </c>
      <c r="M224" s="194" t="s">
        <v>205</v>
      </c>
      <c r="N224" s="222"/>
      <c r="O224" s="222"/>
      <c r="P224" s="223"/>
      <c r="Q224" s="224" t="s">
        <v>194</v>
      </c>
      <c r="R224" s="225"/>
      <c r="S224" s="226"/>
      <c r="T224" s="178"/>
      <c r="U224" s="52"/>
      <c r="V224" s="52"/>
      <c r="W224" s="52"/>
      <c r="X224" s="52"/>
      <c r="Y224" s="52"/>
      <c r="Z224" s="52"/>
      <c r="AA224" s="52"/>
      <c r="AB224" s="52"/>
      <c r="AC224" s="52"/>
      <c r="AD224" s="52"/>
      <c r="AE224" s="52"/>
      <c r="AF224" s="52"/>
    </row>
    <row r="225" spans="1:32" s="23" customFormat="1" ht="12.75">
      <c r="A225" s="47"/>
      <c r="B225" s="227"/>
      <c r="C225" s="228"/>
      <c r="D225" s="229"/>
      <c r="E225" s="127"/>
      <c r="F225" s="127"/>
      <c r="G225" s="127"/>
      <c r="H225" s="127"/>
      <c r="I225" s="128" t="s">
        <v>143</v>
      </c>
      <c r="J225" s="128" t="s">
        <v>143</v>
      </c>
      <c r="K225" s="160"/>
      <c r="L225" s="193"/>
      <c r="M225" s="152"/>
      <c r="N225" s="153" t="s">
        <v>143</v>
      </c>
      <c r="O225" s="116"/>
      <c r="P225" s="117" t="s">
        <v>195</v>
      </c>
      <c r="Q225" s="227"/>
      <c r="R225" s="228"/>
      <c r="S225" s="229"/>
      <c r="T225" s="178"/>
      <c r="U225" s="52"/>
      <c r="V225" s="52"/>
      <c r="W225" s="52"/>
      <c r="X225" s="52"/>
      <c r="Y225" s="52"/>
      <c r="Z225" s="52"/>
      <c r="AA225" s="52"/>
      <c r="AB225" s="52"/>
      <c r="AC225" s="52"/>
      <c r="AD225" s="52"/>
      <c r="AE225" s="52"/>
      <c r="AF225" s="52"/>
    </row>
    <row r="226" spans="1:32" s="23" customFormat="1" ht="54.75" customHeight="1">
      <c r="A226" s="49"/>
      <c r="B226" s="237" t="s">
        <v>119</v>
      </c>
      <c r="C226" s="238"/>
      <c r="D226" s="239"/>
      <c r="E226" s="129"/>
      <c r="F226" s="129"/>
      <c r="G226" s="129"/>
      <c r="H226" s="129"/>
      <c r="I226" s="130">
        <v>3500</v>
      </c>
      <c r="J226" s="130">
        <v>3500</v>
      </c>
      <c r="K226" s="154"/>
      <c r="L226" s="155">
        <f>+I226-J226</f>
        <v>0</v>
      </c>
      <c r="M226" s="159"/>
      <c r="N226" s="135">
        <f>I226-J226</f>
        <v>0</v>
      </c>
      <c r="O226" s="136"/>
      <c r="P226" s="132">
        <f aca="true" t="shared" si="0" ref="P226:P231">+N226/I226*100</f>
        <v>0</v>
      </c>
      <c r="Q226" s="202" t="s">
        <v>87</v>
      </c>
      <c r="R226" s="203"/>
      <c r="S226" s="204"/>
      <c r="T226" s="179"/>
      <c r="U226" s="232"/>
      <c r="V226" s="232"/>
      <c r="W226" s="232"/>
      <c r="X226" s="52"/>
      <c r="Y226" s="52"/>
      <c r="Z226" s="52"/>
      <c r="AA226" s="52"/>
      <c r="AB226" s="52"/>
      <c r="AC226" s="52"/>
      <c r="AD226" s="52"/>
      <c r="AE226" s="52"/>
      <c r="AF226" s="52"/>
    </row>
    <row r="227" spans="1:32" s="23" customFormat="1" ht="40.5" customHeight="1">
      <c r="A227" s="49"/>
      <c r="B227" s="237" t="s">
        <v>120</v>
      </c>
      <c r="C227" s="238"/>
      <c r="D227" s="239"/>
      <c r="E227" s="129"/>
      <c r="F227" s="129"/>
      <c r="G227" s="129"/>
      <c r="H227" s="129"/>
      <c r="I227" s="130">
        <v>2870</v>
      </c>
      <c r="J227" s="131">
        <v>1592</v>
      </c>
      <c r="K227" s="235" t="s">
        <v>206</v>
      </c>
      <c r="L227" s="236"/>
      <c r="M227" s="149"/>
      <c r="N227" s="135">
        <f>I227-J227</f>
        <v>1278</v>
      </c>
      <c r="O227" s="136"/>
      <c r="P227" s="132">
        <f>+N227/I227*100</f>
        <v>44.52961672473867</v>
      </c>
      <c r="Q227" s="202" t="s">
        <v>87</v>
      </c>
      <c r="R227" s="203"/>
      <c r="S227" s="204"/>
      <c r="T227" s="179"/>
      <c r="U227" s="233"/>
      <c r="V227" s="233"/>
      <c r="W227" s="233"/>
      <c r="X227" s="52"/>
      <c r="Y227" s="52"/>
      <c r="Z227" s="52"/>
      <c r="AA227" s="52"/>
      <c r="AB227" s="52"/>
      <c r="AC227" s="52"/>
      <c r="AD227" s="52"/>
      <c r="AE227" s="52"/>
      <c r="AF227" s="52"/>
    </row>
    <row r="228" spans="1:32" s="23" customFormat="1" ht="106.5" customHeight="1">
      <c r="A228" s="49"/>
      <c r="B228" s="237" t="s">
        <v>121</v>
      </c>
      <c r="C228" s="238"/>
      <c r="D228" s="239"/>
      <c r="E228" s="129"/>
      <c r="F228" s="129"/>
      <c r="G228" s="129"/>
      <c r="H228" s="129"/>
      <c r="I228" s="130">
        <v>1320</v>
      </c>
      <c r="J228" s="130">
        <v>1239</v>
      </c>
      <c r="K228" s="156"/>
      <c r="L228" s="157">
        <v>0</v>
      </c>
      <c r="M228" s="158"/>
      <c r="N228" s="135">
        <f>I228-J228</f>
        <v>81</v>
      </c>
      <c r="O228" s="136"/>
      <c r="P228" s="132">
        <f t="shared" si="0"/>
        <v>6.136363636363637</v>
      </c>
      <c r="Q228" s="237" t="s">
        <v>236</v>
      </c>
      <c r="R228" s="238"/>
      <c r="S228" s="239"/>
      <c r="T228" s="180"/>
      <c r="U228" s="234"/>
      <c r="V228" s="234"/>
      <c r="W228" s="234"/>
      <c r="X228" s="52"/>
      <c r="Y228" s="52"/>
      <c r="Z228" s="52"/>
      <c r="AA228" s="52"/>
      <c r="AB228" s="52"/>
      <c r="AC228" s="52"/>
      <c r="AD228" s="52"/>
      <c r="AE228" s="52"/>
      <c r="AF228" s="52"/>
    </row>
    <row r="229" spans="1:32" s="23" customFormat="1" ht="16.5" customHeight="1">
      <c r="A229" s="49"/>
      <c r="B229" s="237" t="s">
        <v>122</v>
      </c>
      <c r="C229" s="238"/>
      <c r="D229" s="239"/>
      <c r="E229" s="129"/>
      <c r="F229" s="129"/>
      <c r="G229" s="129"/>
      <c r="H229" s="129"/>
      <c r="I229" s="130">
        <v>710</v>
      </c>
      <c r="J229" s="130">
        <v>710</v>
      </c>
      <c r="K229" s="131"/>
      <c r="L229" s="135">
        <v>0</v>
      </c>
      <c r="M229" s="150"/>
      <c r="N229" s="135">
        <f>I229-J229</f>
        <v>0</v>
      </c>
      <c r="O229" s="136"/>
      <c r="P229" s="132">
        <f t="shared" si="0"/>
        <v>0</v>
      </c>
      <c r="Q229" s="202" t="s">
        <v>87</v>
      </c>
      <c r="R229" s="203"/>
      <c r="S229" s="204"/>
      <c r="T229" s="179"/>
      <c r="U229" s="234"/>
      <c r="V229" s="234"/>
      <c r="W229" s="234"/>
      <c r="X229" s="52"/>
      <c r="Y229" s="52"/>
      <c r="Z229" s="52"/>
      <c r="AA229" s="52"/>
      <c r="AB229" s="52"/>
      <c r="AC229" s="52"/>
      <c r="AD229" s="52"/>
      <c r="AE229" s="52"/>
      <c r="AF229" s="52"/>
    </row>
    <row r="230" spans="1:32" s="23" customFormat="1" ht="90.75" customHeight="1">
      <c r="A230" s="49"/>
      <c r="B230" s="256" t="s">
        <v>115</v>
      </c>
      <c r="C230" s="256"/>
      <c r="D230" s="256"/>
      <c r="E230" s="129"/>
      <c r="F230" s="129"/>
      <c r="G230" s="129"/>
      <c r="H230" s="129"/>
      <c r="I230" s="130">
        <v>1500</v>
      </c>
      <c r="J230" s="130">
        <v>878</v>
      </c>
      <c r="K230" s="131"/>
      <c r="L230" s="135">
        <v>0</v>
      </c>
      <c r="M230" s="150"/>
      <c r="N230" s="135">
        <f>I230-J230</f>
        <v>622</v>
      </c>
      <c r="O230" s="136"/>
      <c r="P230" s="132">
        <f t="shared" si="0"/>
        <v>41.46666666666667</v>
      </c>
      <c r="Q230" s="237" t="s">
        <v>237</v>
      </c>
      <c r="R230" s="238"/>
      <c r="S230" s="239"/>
      <c r="T230" s="180"/>
      <c r="U230" s="234"/>
      <c r="V230" s="234"/>
      <c r="W230" s="234"/>
      <c r="X230" s="52"/>
      <c r="Y230" s="52"/>
      <c r="Z230" s="52"/>
      <c r="AA230" s="52"/>
      <c r="AB230" s="52"/>
      <c r="AC230" s="52"/>
      <c r="AD230" s="52"/>
      <c r="AE230" s="52"/>
      <c r="AF230" s="52"/>
    </row>
    <row r="231" spans="1:32" s="23" customFormat="1" ht="13.5" customHeight="1" thickBot="1">
      <c r="A231" s="47"/>
      <c r="B231" s="124" t="s">
        <v>29</v>
      </c>
      <c r="C231" s="125"/>
      <c r="D231" s="126"/>
      <c r="E231" s="118"/>
      <c r="F231" s="118"/>
      <c r="G231" s="118"/>
      <c r="H231" s="118"/>
      <c r="I231" s="119">
        <f>SUM(I226:I230)</f>
        <v>9900</v>
      </c>
      <c r="J231" s="119">
        <f>SUM(J226:J230)</f>
        <v>7919</v>
      </c>
      <c r="K231" s="120"/>
      <c r="L231" s="137"/>
      <c r="M231" s="151"/>
      <c r="N231" s="137">
        <f>SUM(N226:N230)</f>
        <v>1981</v>
      </c>
      <c r="O231" s="120"/>
      <c r="P231" s="121">
        <f t="shared" si="0"/>
        <v>20.01010101010101</v>
      </c>
      <c r="Q231" s="138"/>
      <c r="R231" s="118"/>
      <c r="S231" s="123"/>
      <c r="T231" s="165"/>
      <c r="U231" s="231"/>
      <c r="V231" s="231"/>
      <c r="W231" s="231"/>
      <c r="X231" s="52"/>
      <c r="Y231" s="52"/>
      <c r="Z231" s="52"/>
      <c r="AA231" s="52"/>
      <c r="AB231" s="52"/>
      <c r="AC231" s="52"/>
      <c r="AD231" s="52"/>
      <c r="AE231" s="52"/>
      <c r="AF231" s="52"/>
    </row>
    <row r="232" spans="1:32" s="23" customFormat="1" ht="12.75">
      <c r="A232" s="47"/>
      <c r="B232" s="51"/>
      <c r="C232" s="51"/>
      <c r="D232" s="51"/>
      <c r="E232" s="51"/>
      <c r="F232" s="51"/>
      <c r="G232" s="51"/>
      <c r="H232" s="51"/>
      <c r="I232" s="51"/>
      <c r="J232" s="51"/>
      <c r="K232" s="51"/>
      <c r="L232" s="51"/>
      <c r="M232" s="51"/>
      <c r="N232" s="51"/>
      <c r="O232" s="51"/>
      <c r="P232" s="51"/>
      <c r="Q232" s="51"/>
      <c r="R232" s="51"/>
      <c r="S232" s="51"/>
      <c r="T232" s="51"/>
      <c r="U232" s="52"/>
      <c r="V232" s="52"/>
      <c r="W232" s="52"/>
      <c r="X232" s="52"/>
      <c r="Y232" s="52"/>
      <c r="Z232" s="52"/>
      <c r="AA232" s="52"/>
      <c r="AB232" s="52"/>
      <c r="AC232" s="52"/>
      <c r="AD232" s="52"/>
      <c r="AE232" s="52"/>
      <c r="AF232" s="52"/>
    </row>
    <row r="233" spans="1:4" ht="12.75">
      <c r="A233" s="11" t="s">
        <v>76</v>
      </c>
      <c r="B233" s="48" t="s">
        <v>109</v>
      </c>
      <c r="C233" s="23"/>
      <c r="D233" s="23"/>
    </row>
    <row r="234" spans="1:4" ht="12.75">
      <c r="A234" s="11"/>
      <c r="B234" s="48"/>
      <c r="C234" s="23"/>
      <c r="D234" s="23"/>
    </row>
    <row r="235" spans="1:20" ht="12.75">
      <c r="A235" s="11"/>
      <c r="B235" s="23"/>
      <c r="C235" s="23"/>
      <c r="D235" s="23"/>
      <c r="Q235" s="80" t="s">
        <v>177</v>
      </c>
      <c r="S235" s="80" t="s">
        <v>177</v>
      </c>
      <c r="T235" s="80"/>
    </row>
    <row r="236" spans="1:20" ht="12.75">
      <c r="A236" s="11"/>
      <c r="B236" s="48"/>
      <c r="C236" s="23"/>
      <c r="D236" s="23"/>
      <c r="Q236" s="96" t="s">
        <v>262</v>
      </c>
      <c r="S236" s="97" t="s">
        <v>197</v>
      </c>
      <c r="T236" s="97"/>
    </row>
    <row r="237" spans="1:20" ht="12.75">
      <c r="A237" s="11"/>
      <c r="Q237" s="96" t="s">
        <v>143</v>
      </c>
      <c r="S237" s="96" t="s">
        <v>143</v>
      </c>
      <c r="T237" s="96"/>
    </row>
    <row r="238" spans="1:17" ht="12.75">
      <c r="A238" s="11"/>
      <c r="B238" s="23" t="s">
        <v>110</v>
      </c>
      <c r="C238" s="23"/>
      <c r="D238" s="23"/>
      <c r="E238" s="23"/>
      <c r="F238" s="23"/>
      <c r="G238" s="23"/>
      <c r="H238" s="23"/>
      <c r="I238" s="23"/>
      <c r="J238" s="23"/>
      <c r="K238" s="23"/>
      <c r="L238" s="23"/>
      <c r="M238" s="23"/>
      <c r="N238" s="23"/>
      <c r="O238" s="23"/>
      <c r="P238" s="23"/>
      <c r="Q238" s="47"/>
    </row>
    <row r="239" spans="1:20" ht="12.75">
      <c r="A239" s="11"/>
      <c r="B239" s="23" t="s">
        <v>178</v>
      </c>
      <c r="C239" s="23"/>
      <c r="D239" s="23"/>
      <c r="E239" s="23"/>
      <c r="F239" s="23"/>
      <c r="G239" s="23"/>
      <c r="H239" s="23"/>
      <c r="I239" s="23"/>
      <c r="J239" s="23"/>
      <c r="K239" s="23"/>
      <c r="L239" s="23"/>
      <c r="M239" s="23"/>
      <c r="N239" s="23"/>
      <c r="O239" s="23"/>
      <c r="P239" s="23"/>
      <c r="Q239" s="49">
        <f>+'Balance Sheet'!D27</f>
        <v>193</v>
      </c>
      <c r="S239" s="26">
        <f>+'Balance Sheet'!F27</f>
        <v>94</v>
      </c>
      <c r="T239" s="26"/>
    </row>
    <row r="240" spans="1:17" ht="12.75">
      <c r="A240" s="11"/>
      <c r="B240" s="23" t="s">
        <v>111</v>
      </c>
      <c r="C240" s="23"/>
      <c r="D240" s="23"/>
      <c r="E240" s="23"/>
      <c r="F240" s="23"/>
      <c r="G240" s="23"/>
      <c r="H240" s="23"/>
      <c r="I240" s="23"/>
      <c r="J240" s="23"/>
      <c r="K240" s="23"/>
      <c r="L240" s="23"/>
      <c r="M240" s="23"/>
      <c r="N240" s="23"/>
      <c r="O240" s="23"/>
      <c r="P240" s="23"/>
      <c r="Q240" s="49"/>
    </row>
    <row r="241" spans="1:20" ht="12.75">
      <c r="A241" s="11"/>
      <c r="B241" s="23" t="s">
        <v>178</v>
      </c>
      <c r="C241" s="23"/>
      <c r="D241" s="23"/>
      <c r="E241" s="23"/>
      <c r="F241" s="23"/>
      <c r="G241" s="23"/>
      <c r="H241" s="23"/>
      <c r="I241" s="23"/>
      <c r="J241" s="23"/>
      <c r="K241" s="23"/>
      <c r="L241" s="23"/>
      <c r="M241" s="23"/>
      <c r="N241" s="23"/>
      <c r="O241" s="23"/>
      <c r="P241" s="23"/>
      <c r="Q241" s="65">
        <f>'Balance Sheet'!D42</f>
        <v>272</v>
      </c>
      <c r="S241" s="26">
        <f>+'Balance Sheet'!F42</f>
        <v>123</v>
      </c>
      <c r="T241" s="26"/>
    </row>
    <row r="242" spans="1:22" ht="13.5" thickBot="1">
      <c r="A242" s="11"/>
      <c r="B242" s="48"/>
      <c r="C242" s="23"/>
      <c r="D242" s="23"/>
      <c r="E242" s="23"/>
      <c r="F242" s="23"/>
      <c r="G242" s="23"/>
      <c r="H242" s="23"/>
      <c r="I242" s="23"/>
      <c r="J242" s="23"/>
      <c r="K242" s="23"/>
      <c r="L242" s="23"/>
      <c r="M242" s="23"/>
      <c r="N242" s="23"/>
      <c r="O242" s="23"/>
      <c r="P242" s="122"/>
      <c r="Q242" s="54">
        <f>SUM(Q239:Q241)</f>
        <v>465</v>
      </c>
      <c r="S242" s="54">
        <f>SUM(S239:S241)</f>
        <v>217</v>
      </c>
      <c r="T242" s="64"/>
      <c r="V242" s="134"/>
    </row>
    <row r="243" spans="1:17" ht="12.75">
      <c r="A243" s="11"/>
      <c r="B243" s="4"/>
      <c r="Q243" s="35"/>
    </row>
    <row r="244" spans="1:2" ht="12.75">
      <c r="A244" s="11" t="s">
        <v>77</v>
      </c>
      <c r="B244" s="4" t="s">
        <v>78</v>
      </c>
    </row>
    <row r="245" spans="1:20" ht="12.75">
      <c r="A245" s="13"/>
      <c r="B245" s="258" t="s">
        <v>181</v>
      </c>
      <c r="C245" s="258"/>
      <c r="D245" s="258"/>
      <c r="E245" s="258"/>
      <c r="F245" s="258"/>
      <c r="G245" s="258"/>
      <c r="H245" s="258"/>
      <c r="I245" s="258"/>
      <c r="J245" s="258"/>
      <c r="K245" s="258"/>
      <c r="L245" s="258"/>
      <c r="M245" s="258"/>
      <c r="N245" s="258"/>
      <c r="O245" s="258"/>
      <c r="P245" s="258"/>
      <c r="Q245" s="258"/>
      <c r="R245" s="40"/>
      <c r="S245" s="40"/>
      <c r="T245" s="40"/>
    </row>
    <row r="246" spans="1:2" ht="12.75">
      <c r="A246" s="11" t="s">
        <v>79</v>
      </c>
      <c r="B246" s="4" t="s">
        <v>86</v>
      </c>
    </row>
    <row r="247" spans="1:2" ht="12.75">
      <c r="A247" s="13"/>
      <c r="B247" s="12" t="s">
        <v>137</v>
      </c>
    </row>
    <row r="248" ht="12.75">
      <c r="A248" s="13"/>
    </row>
    <row r="249" spans="1:2" ht="12.75">
      <c r="A249" s="11" t="s">
        <v>80</v>
      </c>
      <c r="B249" s="4" t="s">
        <v>19</v>
      </c>
    </row>
    <row r="250" spans="1:20" ht="12.75">
      <c r="A250" s="13"/>
      <c r="B250" s="216" t="s">
        <v>7</v>
      </c>
      <c r="C250" s="216"/>
      <c r="D250" s="216"/>
      <c r="E250" s="216"/>
      <c r="F250" s="216"/>
      <c r="G250" s="216"/>
      <c r="H250" s="216"/>
      <c r="I250" s="216"/>
      <c r="J250" s="216"/>
      <c r="K250" s="216"/>
      <c r="L250" s="216"/>
      <c r="M250" s="216"/>
      <c r="N250" s="216"/>
      <c r="O250" s="216"/>
      <c r="P250" s="216"/>
      <c r="Q250" s="216"/>
      <c r="R250" s="216"/>
      <c r="S250" s="216"/>
      <c r="T250" s="147"/>
    </row>
    <row r="251" spans="1:20" ht="12.75">
      <c r="A251" s="13"/>
      <c r="B251" s="147"/>
      <c r="C251" s="147"/>
      <c r="D251" s="103"/>
      <c r="E251" s="147"/>
      <c r="F251" s="147"/>
      <c r="G251" s="147"/>
      <c r="H251" s="147"/>
      <c r="I251" s="147"/>
      <c r="J251" s="147"/>
      <c r="K251" s="147"/>
      <c r="L251" s="147"/>
      <c r="M251" s="147"/>
      <c r="N251" s="147"/>
      <c r="O251" s="147"/>
      <c r="P251" s="147"/>
      <c r="Q251" s="147"/>
      <c r="R251" s="147"/>
      <c r="S251" s="147"/>
      <c r="T251" s="147"/>
    </row>
    <row r="252" spans="1:2" ht="12.75">
      <c r="A252" s="11" t="s">
        <v>81</v>
      </c>
      <c r="B252" s="4" t="s">
        <v>89</v>
      </c>
    </row>
    <row r="253" spans="1:20" ht="25.5" customHeight="1">
      <c r="A253" s="13"/>
      <c r="B253" s="257" t="s">
        <v>112</v>
      </c>
      <c r="C253" s="257"/>
      <c r="D253" s="257"/>
      <c r="E253" s="257"/>
      <c r="F253" s="257"/>
      <c r="G253" s="257"/>
      <c r="H253" s="257"/>
      <c r="I253" s="257"/>
      <c r="J253" s="257"/>
      <c r="K253" s="257"/>
      <c r="L253" s="257"/>
      <c r="M253" s="257"/>
      <c r="N253" s="257"/>
      <c r="O253" s="257"/>
      <c r="P253" s="257"/>
      <c r="Q253" s="257"/>
      <c r="R253" s="257"/>
      <c r="S253" s="257"/>
      <c r="T253" s="71"/>
    </row>
    <row r="254" spans="1:20" ht="12.75">
      <c r="A254" s="13"/>
      <c r="B254" s="47"/>
      <c r="C254" s="23"/>
      <c r="D254" s="23"/>
      <c r="E254" s="23"/>
      <c r="F254" s="23"/>
      <c r="G254" s="23"/>
      <c r="H254" s="23"/>
      <c r="I254" s="23"/>
      <c r="J254" s="23"/>
      <c r="K254" s="23"/>
      <c r="L254" s="23"/>
      <c r="M254" s="23"/>
      <c r="N254" s="23"/>
      <c r="O254" s="23"/>
      <c r="P254" s="23"/>
      <c r="Q254" s="23"/>
      <c r="R254" s="23"/>
      <c r="S254" s="23"/>
      <c r="T254" s="23"/>
    </row>
    <row r="255" spans="1:20" ht="12.75">
      <c r="A255" s="13"/>
      <c r="B255" s="47"/>
      <c r="C255" s="23"/>
      <c r="D255" s="23"/>
      <c r="E255" s="23"/>
      <c r="F255" s="23"/>
      <c r="G255" s="23"/>
      <c r="H255" s="23"/>
      <c r="I255" s="23"/>
      <c r="J255" s="1"/>
      <c r="K255" s="1"/>
      <c r="L255" s="211" t="s">
        <v>9</v>
      </c>
      <c r="M255" s="211"/>
      <c r="N255" s="211"/>
      <c r="O255" s="1"/>
      <c r="P255" s="211" t="s">
        <v>10</v>
      </c>
      <c r="Q255" s="211"/>
      <c r="R255" s="211"/>
      <c r="S255" s="211"/>
      <c r="T255" s="1"/>
    </row>
    <row r="256" spans="1:20" ht="49.5" customHeight="1">
      <c r="A256" s="13"/>
      <c r="B256" s="47"/>
      <c r="C256" s="23"/>
      <c r="D256" s="23"/>
      <c r="E256" s="23"/>
      <c r="F256" s="23"/>
      <c r="G256" s="23"/>
      <c r="H256" s="23"/>
      <c r="I256" s="23"/>
      <c r="L256" s="102" t="s">
        <v>11</v>
      </c>
      <c r="M256" s="1"/>
      <c r="N256" s="102" t="s">
        <v>154</v>
      </c>
      <c r="O256" s="1"/>
      <c r="P256" s="244" t="s">
        <v>12</v>
      </c>
      <c r="Q256" s="244"/>
      <c r="R256" s="1"/>
      <c r="S256" s="102" t="s">
        <v>155</v>
      </c>
      <c r="T256" s="102"/>
    </row>
    <row r="257" spans="1:20" ht="12.75">
      <c r="A257" s="13"/>
      <c r="B257" s="47"/>
      <c r="C257" s="23"/>
      <c r="D257" s="23"/>
      <c r="E257" s="23"/>
      <c r="F257" s="23"/>
      <c r="G257" s="23"/>
      <c r="H257" s="23"/>
      <c r="I257" s="23"/>
      <c r="L257" s="81" t="s">
        <v>262</v>
      </c>
      <c r="M257" s="81"/>
      <c r="N257" s="81" t="s">
        <v>263</v>
      </c>
      <c r="O257" s="81"/>
      <c r="P257" s="81"/>
      <c r="Q257" s="81" t="str">
        <f>+L257</f>
        <v>30.09.2007</v>
      </c>
      <c r="R257" s="81"/>
      <c r="S257" s="81" t="str">
        <f>+N257</f>
        <v>30.09.2006</v>
      </c>
      <c r="T257" s="81"/>
    </row>
    <row r="258" spans="1:20" ht="12.75">
      <c r="A258" s="13"/>
      <c r="B258" s="47"/>
      <c r="C258" s="23"/>
      <c r="D258" s="23"/>
      <c r="E258" s="23"/>
      <c r="F258" s="23"/>
      <c r="G258" s="23"/>
      <c r="H258" s="23"/>
      <c r="I258" s="23"/>
      <c r="L258" s="96"/>
      <c r="M258" s="23"/>
      <c r="N258" s="96"/>
      <c r="O258" s="23"/>
      <c r="P258" s="23"/>
      <c r="Q258" s="96"/>
      <c r="R258" s="96"/>
      <c r="S258" s="96"/>
      <c r="T258" s="96"/>
    </row>
    <row r="259" spans="1:20" ht="12.75">
      <c r="A259" s="13"/>
      <c r="B259" s="188" t="s">
        <v>179</v>
      </c>
      <c r="C259" s="188"/>
      <c r="D259" s="188"/>
      <c r="E259" s="188"/>
      <c r="F259" s="188"/>
      <c r="G259" s="188"/>
      <c r="H259" s="188"/>
      <c r="I259" s="188"/>
      <c r="L259" s="50">
        <f>+'Income Statements'!E35</f>
        <v>1469</v>
      </c>
      <c r="M259" s="50"/>
      <c r="N259" s="20">
        <f>+'Income Statements'!G38</f>
        <v>1321</v>
      </c>
      <c r="O259" s="20"/>
      <c r="P259" s="20"/>
      <c r="Q259" s="50">
        <f>+'Income Statements'!I35</f>
        <v>3117</v>
      </c>
      <c r="R259" s="50"/>
      <c r="S259" s="20">
        <f>+'Income Statements'!K38</f>
        <v>2731</v>
      </c>
      <c r="T259" s="20"/>
    </row>
    <row r="260" spans="1:20" ht="12.75">
      <c r="A260" s="13"/>
      <c r="B260" s="109" t="s">
        <v>189</v>
      </c>
      <c r="C260" s="109"/>
      <c r="D260" s="109"/>
      <c r="E260" s="109"/>
      <c r="F260" s="109"/>
      <c r="G260" s="109"/>
      <c r="H260" s="109"/>
      <c r="I260" s="109"/>
      <c r="L260" s="50"/>
      <c r="M260" s="113"/>
      <c r="N260" s="113"/>
      <c r="O260" s="20"/>
      <c r="P260" s="20"/>
      <c r="Q260" s="50"/>
      <c r="R260" s="50"/>
      <c r="S260" s="20"/>
      <c r="T260" s="20"/>
    </row>
    <row r="261" spans="1:20" ht="12.75">
      <c r="A261" s="13"/>
      <c r="B261" s="254" t="s">
        <v>190</v>
      </c>
      <c r="C261" s="254"/>
      <c r="D261" s="254"/>
      <c r="E261" s="254"/>
      <c r="F261" s="254"/>
      <c r="G261" s="254"/>
      <c r="H261" s="254"/>
      <c r="I261" s="254"/>
      <c r="L261" s="50">
        <v>170793</v>
      </c>
      <c r="M261" s="20"/>
      <c r="N261" s="20">
        <v>170793</v>
      </c>
      <c r="O261" s="20"/>
      <c r="P261" s="20"/>
      <c r="Q261" s="50">
        <v>170793</v>
      </c>
      <c r="R261" s="50"/>
      <c r="S261" s="50">
        <v>170793</v>
      </c>
      <c r="T261" s="20"/>
    </row>
    <row r="262" spans="1:20" ht="12.75">
      <c r="A262" s="13"/>
      <c r="L262" s="50"/>
      <c r="M262" s="20"/>
      <c r="N262" s="20"/>
      <c r="O262" s="20"/>
      <c r="P262" s="20"/>
      <c r="Q262" s="50"/>
      <c r="R262" s="50"/>
      <c r="S262" s="20"/>
      <c r="T262" s="20"/>
    </row>
    <row r="263" spans="1:20" ht="13.5" thickBot="1">
      <c r="A263" s="13"/>
      <c r="B263" s="259" t="s">
        <v>113</v>
      </c>
      <c r="C263" s="259"/>
      <c r="D263" s="259"/>
      <c r="E263" s="259"/>
      <c r="F263" s="259"/>
      <c r="G263" s="259"/>
      <c r="H263" s="259"/>
      <c r="I263" s="259"/>
      <c r="L263" s="100">
        <f>+L259/L261*100</f>
        <v>0.8601055078369721</v>
      </c>
      <c r="M263" s="23"/>
      <c r="N263" s="100">
        <f>+N259/N261*100</f>
        <v>0.7734509025545544</v>
      </c>
      <c r="P263" s="114"/>
      <c r="Q263" s="100">
        <f>+Q259/Q261*100</f>
        <v>1.8250162477384906</v>
      </c>
      <c r="R263" s="101"/>
      <c r="S263" s="100">
        <f>+S259/S261*100</f>
        <v>1.5990116690965086</v>
      </c>
      <c r="T263" s="181"/>
    </row>
    <row r="264" spans="1:20" ht="12.75">
      <c r="A264" s="13"/>
      <c r="B264" s="255"/>
      <c r="C264" s="255"/>
      <c r="D264" s="255"/>
      <c r="E264" s="34"/>
      <c r="F264" s="34"/>
      <c r="G264" s="34"/>
      <c r="H264" s="34"/>
      <c r="I264" s="34"/>
      <c r="J264" s="34"/>
      <c r="K264" s="34"/>
      <c r="L264" s="34"/>
      <c r="M264" s="34"/>
      <c r="N264" s="34"/>
      <c r="O264" s="34"/>
      <c r="P264" s="34"/>
      <c r="Q264" s="62"/>
      <c r="R264" s="62"/>
      <c r="S264" s="62"/>
      <c r="T264" s="62"/>
    </row>
    <row r="265" spans="1:20" ht="12.75">
      <c r="A265" s="13"/>
      <c r="B265" s="13"/>
      <c r="C265" s="13"/>
      <c r="D265" s="13"/>
      <c r="E265" s="34"/>
      <c r="F265" s="34"/>
      <c r="G265" s="34"/>
      <c r="H265" s="34"/>
      <c r="I265" s="34"/>
      <c r="J265" s="34"/>
      <c r="K265" s="34"/>
      <c r="L265" s="34"/>
      <c r="M265" s="34"/>
      <c r="N265" s="34"/>
      <c r="O265" s="34"/>
      <c r="P265" s="34"/>
      <c r="Q265" s="34"/>
      <c r="R265" s="34"/>
      <c r="S265" s="34"/>
      <c r="T265" s="34"/>
    </row>
    <row r="266" spans="1:20" ht="12.75">
      <c r="A266" s="13"/>
      <c r="B266" s="13"/>
      <c r="C266" s="13"/>
      <c r="D266" s="13"/>
      <c r="E266" s="34"/>
      <c r="F266" s="34"/>
      <c r="G266" s="34"/>
      <c r="H266" s="34"/>
      <c r="I266" s="34"/>
      <c r="J266" s="34"/>
      <c r="K266" s="34"/>
      <c r="L266" s="34"/>
      <c r="M266" s="34"/>
      <c r="N266" s="34"/>
      <c r="O266" s="34"/>
      <c r="P266" s="34"/>
      <c r="Q266" s="34"/>
      <c r="R266" s="34"/>
      <c r="S266" s="34"/>
      <c r="T266" s="34"/>
    </row>
    <row r="267" spans="1:20" ht="12.75">
      <c r="A267" s="13"/>
      <c r="B267" s="13"/>
      <c r="C267" s="13"/>
      <c r="D267" s="13"/>
      <c r="E267" s="34"/>
      <c r="F267" s="34"/>
      <c r="G267" s="34"/>
      <c r="H267" s="34"/>
      <c r="I267" s="34"/>
      <c r="J267" s="34"/>
      <c r="K267" s="34"/>
      <c r="L267" s="34"/>
      <c r="M267" s="34"/>
      <c r="N267" s="34"/>
      <c r="O267" s="34"/>
      <c r="P267" s="34"/>
      <c r="Q267" s="34"/>
      <c r="R267" s="34"/>
      <c r="S267" s="34"/>
      <c r="T267" s="34"/>
    </row>
    <row r="268" spans="1:20" ht="12.75">
      <c r="A268" s="13"/>
      <c r="B268" s="13"/>
      <c r="C268" s="13"/>
      <c r="D268" s="13"/>
      <c r="E268" s="34"/>
      <c r="F268" s="34"/>
      <c r="G268" s="34"/>
      <c r="H268" s="34"/>
      <c r="I268" s="34"/>
      <c r="J268" s="34"/>
      <c r="K268" s="34"/>
      <c r="L268" s="34"/>
      <c r="M268" s="34"/>
      <c r="N268" s="34"/>
      <c r="O268" s="34"/>
      <c r="P268" s="34"/>
      <c r="Q268" s="34"/>
      <c r="R268" s="34"/>
      <c r="S268" s="34"/>
      <c r="T268" s="34"/>
    </row>
    <row r="269" spans="1:20" ht="12.75">
      <c r="A269" s="13"/>
      <c r="B269" s="13"/>
      <c r="C269" s="13"/>
      <c r="D269" s="13"/>
      <c r="E269" s="34"/>
      <c r="F269" s="34"/>
      <c r="G269" s="34"/>
      <c r="H269" s="34"/>
      <c r="I269" s="34"/>
      <c r="J269" s="34"/>
      <c r="K269" s="34"/>
      <c r="L269" s="34"/>
      <c r="M269" s="34"/>
      <c r="N269" s="34"/>
      <c r="O269" s="34"/>
      <c r="P269" s="34"/>
      <c r="Q269" s="34"/>
      <c r="R269" s="34"/>
      <c r="S269" s="34"/>
      <c r="T269" s="34"/>
    </row>
    <row r="270" spans="1:20" ht="12.75">
      <c r="A270" s="13"/>
      <c r="B270" s="13"/>
      <c r="C270" s="13"/>
      <c r="D270" s="13"/>
      <c r="E270" s="34"/>
      <c r="F270" s="34"/>
      <c r="G270" s="34"/>
      <c r="H270" s="34"/>
      <c r="I270" s="34"/>
      <c r="J270" s="34"/>
      <c r="K270" s="34"/>
      <c r="L270" s="34"/>
      <c r="M270" s="34"/>
      <c r="N270" s="34"/>
      <c r="O270" s="34"/>
      <c r="P270" s="34"/>
      <c r="Q270" s="34"/>
      <c r="R270" s="34"/>
      <c r="S270" s="34"/>
      <c r="T270" s="34"/>
    </row>
    <row r="271" spans="1:20" ht="12.75">
      <c r="A271" s="13"/>
      <c r="B271" s="13"/>
      <c r="C271" s="13"/>
      <c r="D271" s="13"/>
      <c r="E271" s="34"/>
      <c r="F271" s="34"/>
      <c r="G271" s="34"/>
      <c r="H271" s="34"/>
      <c r="I271" s="34"/>
      <c r="J271" s="34"/>
      <c r="K271" s="34"/>
      <c r="L271" s="34"/>
      <c r="M271" s="34"/>
      <c r="N271" s="34"/>
      <c r="O271" s="34"/>
      <c r="P271" s="34"/>
      <c r="Q271" s="34"/>
      <c r="R271" s="34"/>
      <c r="S271" s="34"/>
      <c r="T271" s="34"/>
    </row>
    <row r="272" spans="1:20" ht="12.75">
      <c r="A272" s="13"/>
      <c r="B272" s="13"/>
      <c r="C272" s="13"/>
      <c r="D272" s="13"/>
      <c r="E272" s="34"/>
      <c r="F272" s="34"/>
      <c r="G272" s="34"/>
      <c r="H272" s="34"/>
      <c r="I272" s="34"/>
      <c r="J272" s="34"/>
      <c r="K272" s="34"/>
      <c r="L272" s="34"/>
      <c r="M272" s="34"/>
      <c r="N272" s="34"/>
      <c r="O272" s="34"/>
      <c r="P272" s="34"/>
      <c r="Q272" s="34"/>
      <c r="R272" s="34"/>
      <c r="S272" s="34"/>
      <c r="T272" s="34"/>
    </row>
    <row r="273" spans="1:20" ht="12.75">
      <c r="A273" s="13"/>
      <c r="B273" s="13"/>
      <c r="C273" s="13"/>
      <c r="D273" s="13"/>
      <c r="E273" s="34"/>
      <c r="F273" s="34"/>
      <c r="G273" s="34"/>
      <c r="H273" s="34"/>
      <c r="I273" s="34"/>
      <c r="J273" s="34"/>
      <c r="K273" s="34"/>
      <c r="L273" s="34"/>
      <c r="M273" s="34"/>
      <c r="N273" s="34"/>
      <c r="O273" s="34"/>
      <c r="P273" s="34"/>
      <c r="Q273" s="34"/>
      <c r="R273" s="34"/>
      <c r="S273" s="34"/>
      <c r="T273" s="34"/>
    </row>
    <row r="274" spans="1:20" ht="12.75">
      <c r="A274" s="13"/>
      <c r="B274" s="13"/>
      <c r="C274" s="13"/>
      <c r="D274" s="13"/>
      <c r="E274" s="34"/>
      <c r="F274" s="34"/>
      <c r="G274" s="34"/>
      <c r="H274" s="34"/>
      <c r="I274" s="34"/>
      <c r="J274" s="34"/>
      <c r="K274" s="34"/>
      <c r="L274" s="34"/>
      <c r="M274" s="34"/>
      <c r="N274" s="34"/>
      <c r="O274" s="34"/>
      <c r="P274" s="34"/>
      <c r="Q274" s="34"/>
      <c r="R274" s="34"/>
      <c r="S274" s="34"/>
      <c r="T274" s="34"/>
    </row>
    <row r="275" spans="1:20" ht="12.75">
      <c r="A275" s="13"/>
      <c r="B275" s="13"/>
      <c r="C275" s="13"/>
      <c r="D275" s="13"/>
      <c r="E275" s="34"/>
      <c r="F275" s="34"/>
      <c r="G275" s="34"/>
      <c r="H275" s="34"/>
      <c r="I275" s="34"/>
      <c r="J275" s="34"/>
      <c r="K275" s="34"/>
      <c r="L275" s="34"/>
      <c r="M275" s="34"/>
      <c r="N275" s="34"/>
      <c r="O275" s="34"/>
      <c r="P275" s="34"/>
      <c r="Q275" s="34"/>
      <c r="R275" s="34"/>
      <c r="S275" s="34"/>
      <c r="T275" s="34"/>
    </row>
    <row r="276" ht="12.75">
      <c r="A276" s="4" t="s">
        <v>20</v>
      </c>
    </row>
    <row r="280" ht="12.75">
      <c r="A280" s="12" t="s">
        <v>152</v>
      </c>
    </row>
    <row r="281" ht="12.75">
      <c r="A281" s="12" t="s">
        <v>106</v>
      </c>
    </row>
    <row r="283" ht="12.75">
      <c r="A283" s="12" t="s">
        <v>192</v>
      </c>
    </row>
    <row r="284" spans="1:4" ht="12.75">
      <c r="A284" s="12" t="s">
        <v>21</v>
      </c>
      <c r="B284" s="189" t="s">
        <v>267</v>
      </c>
      <c r="C284" s="189"/>
      <c r="D284" s="189"/>
    </row>
    <row r="285" ht="12.75">
      <c r="A285" s="13"/>
    </row>
    <row r="286" ht="12.75">
      <c r="A286" s="13"/>
    </row>
    <row r="287" ht="12.75">
      <c r="A287" s="13"/>
    </row>
    <row r="288" ht="12.75">
      <c r="A288" s="13"/>
    </row>
    <row r="289" ht="12.75">
      <c r="A289" s="13"/>
    </row>
    <row r="290" ht="12.75">
      <c r="A290" s="13"/>
    </row>
    <row r="291" ht="12.75">
      <c r="A291" s="13"/>
    </row>
    <row r="292" ht="12.75">
      <c r="A292" s="13"/>
    </row>
    <row r="293" ht="12.75">
      <c r="A293" s="13"/>
    </row>
    <row r="296" ht="12.75">
      <c r="A296" s="13"/>
    </row>
    <row r="297" ht="12.75">
      <c r="A297" s="13"/>
    </row>
    <row r="298" ht="12.75">
      <c r="A298" s="13"/>
    </row>
    <row r="299" ht="12.75">
      <c r="A299" s="13"/>
    </row>
    <row r="300" ht="12.75">
      <c r="A300" s="13"/>
    </row>
    <row r="301" ht="12.75">
      <c r="A301" s="13"/>
    </row>
    <row r="302" ht="12.75">
      <c r="A302" s="13"/>
    </row>
    <row r="303" ht="12.75">
      <c r="A303" s="13"/>
    </row>
    <row r="304" ht="12.75">
      <c r="A304" s="13"/>
    </row>
    <row r="305" ht="12.75">
      <c r="A305" s="13"/>
    </row>
    <row r="306" ht="12.75">
      <c r="A306" s="13"/>
    </row>
    <row r="307" ht="12.75">
      <c r="A307" s="13"/>
    </row>
    <row r="308" ht="12.75">
      <c r="A308" s="13"/>
    </row>
    <row r="309" ht="12.75">
      <c r="A309" s="13"/>
    </row>
    <row r="310" ht="12.75">
      <c r="A310" s="13"/>
    </row>
    <row r="311" ht="12.75">
      <c r="A311" s="13"/>
    </row>
    <row r="312" ht="12.75">
      <c r="A312" s="13"/>
    </row>
    <row r="313" ht="12.75">
      <c r="A313" s="13"/>
    </row>
    <row r="314" ht="12.75">
      <c r="A314" s="13"/>
    </row>
    <row r="315" ht="12.75">
      <c r="A315" s="13"/>
    </row>
    <row r="316" ht="12.75">
      <c r="A316" s="13"/>
    </row>
    <row r="317" ht="12.75">
      <c r="A317" s="13"/>
    </row>
  </sheetData>
  <mergeCells count="79">
    <mergeCell ref="L199:N199"/>
    <mergeCell ref="B227:D227"/>
    <mergeCell ref="B228:D228"/>
    <mergeCell ref="B224:D225"/>
    <mergeCell ref="B215:S215"/>
    <mergeCell ref="B264:D264"/>
    <mergeCell ref="B230:D230"/>
    <mergeCell ref="B253:S253"/>
    <mergeCell ref="P255:S255"/>
    <mergeCell ref="P256:Q256"/>
    <mergeCell ref="B245:Q245"/>
    <mergeCell ref="B263:I263"/>
    <mergeCell ref="L255:N255"/>
    <mergeCell ref="Q230:S230"/>
    <mergeCell ref="B21:S21"/>
    <mergeCell ref="B261:I261"/>
    <mergeCell ref="B229:D229"/>
    <mergeCell ref="P200:Q200"/>
    <mergeCell ref="C222:S222"/>
    <mergeCell ref="Q226:S226"/>
    <mergeCell ref="Q227:S227"/>
    <mergeCell ref="B250:S250"/>
    <mergeCell ref="B180:S181"/>
    <mergeCell ref="P199:S199"/>
    <mergeCell ref="P86:Q86"/>
    <mergeCell ref="B90:E90"/>
    <mergeCell ref="P126:S126"/>
    <mergeCell ref="L85:N85"/>
    <mergeCell ref="B97:S98"/>
    <mergeCell ref="B92:E92"/>
    <mergeCell ref="B105:S108"/>
    <mergeCell ref="B101:S102"/>
    <mergeCell ref="B157:S158"/>
    <mergeCell ref="B139:S140"/>
    <mergeCell ref="P127:Q127"/>
    <mergeCell ref="A1:S1"/>
    <mergeCell ref="A3:S3"/>
    <mergeCell ref="A5:S5"/>
    <mergeCell ref="A2:S2"/>
    <mergeCell ref="A4:S4"/>
    <mergeCell ref="B10:S11"/>
    <mergeCell ref="B13:S13"/>
    <mergeCell ref="B75:S75"/>
    <mergeCell ref="B51:S55"/>
    <mergeCell ref="B25:S29"/>
    <mergeCell ref="B36:S40"/>
    <mergeCell ref="P57:Q57"/>
    <mergeCell ref="P58:Q58"/>
    <mergeCell ref="P59:Q59"/>
    <mergeCell ref="B15:S16"/>
    <mergeCell ref="U231:W231"/>
    <mergeCell ref="U226:W226"/>
    <mergeCell ref="U227:W227"/>
    <mergeCell ref="U228:W228"/>
    <mergeCell ref="U229:W229"/>
    <mergeCell ref="K227:L227"/>
    <mergeCell ref="Q228:S228"/>
    <mergeCell ref="B226:D226"/>
    <mergeCell ref="U230:W230"/>
    <mergeCell ref="Q229:S229"/>
    <mergeCell ref="B172:S177"/>
    <mergeCell ref="L224:L225"/>
    <mergeCell ref="M224:P224"/>
    <mergeCell ref="Q224:S225"/>
    <mergeCell ref="B183:S189"/>
    <mergeCell ref="B191:S193"/>
    <mergeCell ref="B209:S209"/>
    <mergeCell ref="C218:S220"/>
    <mergeCell ref="B195:S196"/>
    <mergeCell ref="B161:S170"/>
    <mergeCell ref="B81:S82"/>
    <mergeCell ref="L126:N126"/>
    <mergeCell ref="B33:S34"/>
    <mergeCell ref="B71:S72"/>
    <mergeCell ref="B78:S78"/>
    <mergeCell ref="B94:S94"/>
    <mergeCell ref="B89:E89"/>
    <mergeCell ref="P85:S85"/>
    <mergeCell ref="B88:E88"/>
  </mergeCells>
  <printOptions/>
  <pageMargins left="0.7" right="0.25" top="0.49" bottom="0.5" header="0.5" footer="0.5"/>
  <pageSetup horizontalDpi="600" verticalDpi="600" orientation="portrait" paperSize="9" scale="95" r:id="rId1"/>
  <rowBreaks count="6" manualBreakCount="6">
    <brk id="48" max="19" man="1"/>
    <brk id="95" max="19" man="1"/>
    <brk id="141" max="19" man="1"/>
    <brk id="193" max="19" man="1"/>
    <brk id="216" max="19" man="1"/>
    <brk id="245"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Strategy</cp:lastModifiedBy>
  <cp:lastPrinted>2007-11-15T08:55:29Z</cp:lastPrinted>
  <dcterms:created xsi:type="dcterms:W3CDTF">2001-10-16T10:02:43Z</dcterms:created>
  <dcterms:modified xsi:type="dcterms:W3CDTF">2007-11-15T09:33:15Z</dcterms:modified>
  <cp:category/>
  <cp:version/>
  <cp:contentType/>
  <cp:contentStatus/>
</cp:coreProperties>
</file>